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8"/>
  </bookViews>
  <sheets>
    <sheet name="Fuyu F&amp;M Zone Electric input " sheetId="1" r:id="rId1"/>
    <sheet name="用電量匯總 (2023)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57" i="1" l="1"/>
  <c r="O82" i="1"/>
  <c r="D82" i="1"/>
  <c r="E82" i="1"/>
  <c r="F82" i="1"/>
  <c r="G82" i="1"/>
  <c r="H82" i="1"/>
  <c r="I82" i="1"/>
  <c r="J82" i="1"/>
  <c r="J83" i="1" s="1"/>
  <c r="K82" i="1"/>
  <c r="L82" i="1"/>
  <c r="M82" i="1"/>
  <c r="M83" i="1" s="1"/>
  <c r="N82" i="1"/>
  <c r="D81" i="1"/>
  <c r="E81" i="1"/>
  <c r="F81" i="1"/>
  <c r="F83" i="1" s="1"/>
  <c r="G81" i="1"/>
  <c r="O81" i="1" s="1"/>
  <c r="H81" i="1"/>
  <c r="I81" i="1"/>
  <c r="J81" i="1"/>
  <c r="K81" i="1"/>
  <c r="L81" i="1"/>
  <c r="M81" i="1"/>
  <c r="N81" i="1"/>
  <c r="C82" i="1"/>
  <c r="C83" i="1" s="1"/>
  <c r="C81" i="1"/>
  <c r="N83" i="1"/>
  <c r="L83" i="1"/>
  <c r="I83" i="1"/>
  <c r="H83" i="1"/>
  <c r="E83" i="1"/>
  <c r="D83" i="1"/>
  <c r="O83" i="1" l="1"/>
  <c r="K83" i="1"/>
  <c r="G83" i="1"/>
  <c r="E84" i="2"/>
  <c r="F84" i="2"/>
  <c r="F85" i="2" s="1"/>
  <c r="G84" i="2"/>
  <c r="H84" i="2"/>
  <c r="I84" i="2"/>
  <c r="J84" i="2"/>
  <c r="J85" i="2" s="1"/>
  <c r="K84" i="2"/>
  <c r="L84" i="2"/>
  <c r="L85" i="2" s="1"/>
  <c r="M84" i="2"/>
  <c r="N84" i="2"/>
  <c r="E83" i="2"/>
  <c r="F83" i="2"/>
  <c r="G83" i="2"/>
  <c r="H83" i="2"/>
  <c r="I83" i="2"/>
  <c r="J83" i="2"/>
  <c r="K83" i="2"/>
  <c r="L83" i="2"/>
  <c r="M83" i="2"/>
  <c r="N83" i="2"/>
  <c r="D84" i="2"/>
  <c r="D85" i="2" s="1"/>
  <c r="D83" i="2"/>
  <c r="C84" i="2"/>
  <c r="C83" i="2"/>
  <c r="N85" i="2"/>
  <c r="K85" i="2"/>
  <c r="H85" i="2"/>
  <c r="G85" i="2"/>
  <c r="C85" i="2"/>
  <c r="O84" i="2" l="1"/>
  <c r="M85" i="2"/>
  <c r="I85" i="2"/>
  <c r="E85" i="2"/>
  <c r="O83" i="2"/>
  <c r="O85" i="2" s="1"/>
  <c r="C37" i="2"/>
  <c r="D37" i="2"/>
  <c r="O36" i="2"/>
  <c r="D51" i="2"/>
  <c r="C51" i="2"/>
  <c r="D43" i="2"/>
  <c r="O51" i="2"/>
  <c r="O5" i="2"/>
  <c r="O6" i="2" l="1"/>
  <c r="O7" i="2"/>
  <c r="O8" i="2"/>
  <c r="O9" i="2"/>
  <c r="O10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8" i="2"/>
  <c r="O29" i="2"/>
  <c r="O30" i="2"/>
  <c r="O31" i="2"/>
  <c r="O32" i="2"/>
  <c r="O33" i="2"/>
  <c r="O34" i="2"/>
  <c r="O35" i="2"/>
  <c r="O4" i="2"/>
  <c r="E43" i="2"/>
  <c r="F43" i="2"/>
  <c r="G43" i="2"/>
  <c r="H43" i="2"/>
  <c r="I43" i="2"/>
  <c r="J43" i="2"/>
  <c r="K43" i="2"/>
  <c r="L43" i="2"/>
  <c r="M43" i="2"/>
  <c r="N43" i="2"/>
  <c r="D44" i="2"/>
  <c r="E44" i="2"/>
  <c r="F44" i="2"/>
  <c r="G44" i="2"/>
  <c r="H44" i="2"/>
  <c r="I44" i="2"/>
  <c r="J44" i="2"/>
  <c r="K44" i="2"/>
  <c r="L44" i="2"/>
  <c r="M44" i="2"/>
  <c r="N44" i="2"/>
  <c r="D45" i="2"/>
  <c r="E45" i="2"/>
  <c r="F45" i="2"/>
  <c r="G45" i="2"/>
  <c r="H45" i="2"/>
  <c r="I45" i="2"/>
  <c r="J45" i="2"/>
  <c r="K45" i="2"/>
  <c r="L45" i="2"/>
  <c r="M45" i="2"/>
  <c r="N45" i="2"/>
  <c r="D46" i="2"/>
  <c r="E46" i="2"/>
  <c r="F46" i="2"/>
  <c r="G46" i="2"/>
  <c r="H46" i="2"/>
  <c r="I46" i="2"/>
  <c r="J46" i="2"/>
  <c r="K46" i="2"/>
  <c r="L46" i="2"/>
  <c r="M46" i="2"/>
  <c r="N46" i="2"/>
  <c r="D47" i="2"/>
  <c r="E47" i="2"/>
  <c r="F47" i="2"/>
  <c r="G47" i="2"/>
  <c r="H47" i="2"/>
  <c r="I47" i="2"/>
  <c r="J47" i="2"/>
  <c r="K47" i="2"/>
  <c r="L47" i="2"/>
  <c r="M47" i="2"/>
  <c r="N47" i="2"/>
  <c r="D48" i="2"/>
  <c r="E48" i="2"/>
  <c r="F48" i="2"/>
  <c r="G48" i="2"/>
  <c r="H48" i="2"/>
  <c r="I48" i="2"/>
  <c r="J48" i="2"/>
  <c r="K48" i="2"/>
  <c r="L48" i="2"/>
  <c r="M48" i="2"/>
  <c r="N48" i="2"/>
  <c r="D50" i="2"/>
  <c r="E50" i="2"/>
  <c r="F50" i="2"/>
  <c r="G50" i="2"/>
  <c r="H50" i="2"/>
  <c r="I50" i="2"/>
  <c r="J50" i="2"/>
  <c r="K50" i="2"/>
  <c r="L50" i="2"/>
  <c r="M50" i="2"/>
  <c r="N50" i="2"/>
  <c r="D49" i="2"/>
  <c r="E49" i="2"/>
  <c r="F49" i="2"/>
  <c r="G49" i="2"/>
  <c r="H49" i="2"/>
  <c r="I49" i="2"/>
  <c r="J49" i="2"/>
  <c r="K49" i="2"/>
  <c r="L49" i="2"/>
  <c r="M49" i="2"/>
  <c r="N49" i="2"/>
  <c r="D59" i="2"/>
  <c r="E59" i="2"/>
  <c r="F59" i="2"/>
  <c r="G59" i="2"/>
  <c r="H59" i="2"/>
  <c r="I59" i="2"/>
  <c r="J59" i="2"/>
  <c r="K59" i="2"/>
  <c r="L59" i="2"/>
  <c r="M59" i="2"/>
  <c r="N59" i="2"/>
  <c r="C59" i="2"/>
  <c r="C49" i="2"/>
  <c r="C50" i="2"/>
  <c r="C48" i="2"/>
  <c r="C47" i="2"/>
  <c r="C46" i="2"/>
  <c r="C45" i="2"/>
  <c r="C44" i="2"/>
  <c r="C43" i="2"/>
  <c r="E37" i="2"/>
  <c r="E52" i="2" s="1"/>
  <c r="F37" i="2"/>
  <c r="F52" i="2" s="1"/>
  <c r="G37" i="2"/>
  <c r="G52" i="2" s="1"/>
  <c r="H37" i="2"/>
  <c r="H52" i="2" s="1"/>
  <c r="I37" i="2"/>
  <c r="I52" i="2" s="1"/>
  <c r="J37" i="2"/>
  <c r="J52" i="2" s="1"/>
  <c r="K37" i="2"/>
  <c r="K52" i="2" s="1"/>
  <c r="L37" i="2"/>
  <c r="L52" i="2" s="1"/>
  <c r="M37" i="2"/>
  <c r="M52" i="2" s="1"/>
  <c r="N37" i="2"/>
  <c r="N52" i="2" s="1"/>
  <c r="D27" i="2"/>
  <c r="E27" i="2"/>
  <c r="F27" i="2"/>
  <c r="G27" i="2"/>
  <c r="H27" i="2"/>
  <c r="H38" i="2" s="1"/>
  <c r="I27" i="2"/>
  <c r="J27" i="2"/>
  <c r="K27" i="2"/>
  <c r="L27" i="2"/>
  <c r="L38" i="2" s="1"/>
  <c r="M27" i="2"/>
  <c r="N27" i="2"/>
  <c r="E11" i="2"/>
  <c r="E38" i="2" s="1"/>
  <c r="F11" i="2"/>
  <c r="F38" i="2" s="1"/>
  <c r="G11" i="2"/>
  <c r="H11" i="2"/>
  <c r="I11" i="2"/>
  <c r="I38" i="2" s="1"/>
  <c r="J11" i="2"/>
  <c r="J38" i="2" s="1"/>
  <c r="K11" i="2"/>
  <c r="L11" i="2"/>
  <c r="M11" i="2"/>
  <c r="M38" i="2" s="1"/>
  <c r="N11" i="2"/>
  <c r="N38" i="2" s="1"/>
  <c r="D11" i="2"/>
  <c r="C52" i="2"/>
  <c r="C11" i="2"/>
  <c r="C27" i="2"/>
  <c r="C38" i="2" s="1"/>
  <c r="O49" i="2" l="1"/>
  <c r="K38" i="2"/>
  <c r="K60" i="2" s="1"/>
  <c r="G38" i="2"/>
  <c r="G53" i="2" s="1"/>
  <c r="O43" i="2"/>
  <c r="O50" i="2"/>
  <c r="O48" i="2"/>
  <c r="O46" i="2"/>
  <c r="J60" i="2"/>
  <c r="J53" i="2"/>
  <c r="L60" i="2"/>
  <c r="L53" i="2"/>
  <c r="M53" i="2"/>
  <c r="M60" i="2"/>
  <c r="E53" i="2"/>
  <c r="E60" i="2"/>
  <c r="N60" i="2"/>
  <c r="N53" i="2"/>
  <c r="F60" i="2"/>
  <c r="F53" i="2"/>
  <c r="H60" i="2"/>
  <c r="H53" i="2"/>
  <c r="I53" i="2"/>
  <c r="I60" i="2"/>
  <c r="O27" i="2"/>
  <c r="O44" i="2"/>
  <c r="O45" i="2"/>
  <c r="O11" i="2"/>
  <c r="O37" i="2"/>
  <c r="O59" i="2"/>
  <c r="O47" i="2"/>
  <c r="D52" i="2"/>
  <c r="O52" i="2" s="1"/>
  <c r="D38" i="2"/>
  <c r="D60" i="2" s="1"/>
  <c r="C60" i="2"/>
  <c r="C53" i="2"/>
  <c r="K53" i="2" l="1"/>
  <c r="G60" i="2"/>
  <c r="G61" i="2" s="1"/>
  <c r="O60" i="2"/>
  <c r="D53" i="2"/>
  <c r="O53" i="2" s="1"/>
  <c r="O54" i="2" s="1"/>
  <c r="O38" i="2"/>
  <c r="L61" i="2"/>
  <c r="N61" i="2"/>
  <c r="M61" i="2"/>
  <c r="K61" i="2"/>
  <c r="J61" i="2"/>
  <c r="I61" i="2"/>
  <c r="H61" i="2"/>
  <c r="F61" i="2"/>
  <c r="E61" i="2"/>
  <c r="D61" i="2"/>
  <c r="C61" i="2"/>
  <c r="N55" i="2"/>
  <c r="M55" i="2"/>
  <c r="L55" i="2"/>
  <c r="K55" i="2"/>
  <c r="J55" i="2"/>
  <c r="I55" i="2"/>
  <c r="H55" i="2"/>
  <c r="G55" i="2"/>
  <c r="F55" i="2"/>
  <c r="E55" i="2"/>
  <c r="C55" i="2"/>
  <c r="N54" i="2"/>
  <c r="M54" i="2"/>
  <c r="L54" i="2"/>
  <c r="K54" i="2"/>
  <c r="J54" i="2"/>
  <c r="I54" i="2"/>
  <c r="H54" i="2"/>
  <c r="G54" i="2"/>
  <c r="F54" i="2"/>
  <c r="E54" i="2"/>
  <c r="C54" i="2"/>
  <c r="D55" i="2" l="1"/>
  <c r="D54" i="2"/>
  <c r="O55" i="2"/>
  <c r="O61" i="2"/>
  <c r="C56" i="1"/>
  <c r="D56" i="1"/>
  <c r="E56" i="1"/>
  <c r="F56" i="1"/>
  <c r="G56" i="1"/>
  <c r="H56" i="1"/>
  <c r="I56" i="1"/>
  <c r="J56" i="1"/>
  <c r="K56" i="1"/>
  <c r="L56" i="1"/>
  <c r="M56" i="1"/>
  <c r="N56" i="1"/>
  <c r="O56" i="1" l="1"/>
  <c r="D51" i="1"/>
  <c r="E51" i="1"/>
  <c r="F51" i="1"/>
  <c r="G51" i="1"/>
  <c r="H51" i="1"/>
  <c r="I51" i="1"/>
  <c r="J51" i="1"/>
  <c r="K51" i="1"/>
  <c r="L51" i="1"/>
  <c r="M51" i="1"/>
  <c r="N51" i="1"/>
  <c r="O51" i="1"/>
  <c r="D52" i="1"/>
  <c r="E52" i="1"/>
  <c r="F52" i="1"/>
  <c r="G52" i="1"/>
  <c r="H52" i="1"/>
  <c r="I52" i="1"/>
  <c r="J52" i="1"/>
  <c r="K52" i="1"/>
  <c r="L52" i="1"/>
  <c r="M52" i="1"/>
  <c r="N52" i="1"/>
  <c r="O52" i="1"/>
  <c r="C52" i="1"/>
  <c r="C51" i="1"/>
  <c r="N57" i="1" l="1"/>
  <c r="N58" i="1" s="1"/>
  <c r="L57" i="1"/>
  <c r="L58" i="1" s="1"/>
  <c r="F57" i="1"/>
  <c r="F58" i="1" s="1"/>
  <c r="I57" i="1"/>
  <c r="I58" i="1" s="1"/>
  <c r="H57" i="1"/>
  <c r="H58" i="1" s="1"/>
  <c r="C57" i="1"/>
  <c r="C58" i="1" s="1"/>
  <c r="K57" i="1"/>
  <c r="K58" i="1" s="1"/>
  <c r="D57" i="1"/>
  <c r="D58" i="1" s="1"/>
  <c r="J57" i="1"/>
  <c r="J58" i="1" s="1"/>
  <c r="E57" i="1"/>
  <c r="E58" i="1" s="1"/>
  <c r="M57" i="1"/>
  <c r="M58" i="1" s="1"/>
  <c r="G57" i="1"/>
  <c r="G58" i="1" s="1"/>
  <c r="O58" i="1" l="1"/>
</calcChain>
</file>

<file path=xl/sharedStrings.xml><?xml version="1.0" encoding="utf-8"?>
<sst xmlns="http://schemas.openxmlformats.org/spreadsheetml/2006/main" count="267" uniqueCount="102">
  <si>
    <t>F01</t>
  </si>
  <si>
    <t>F02</t>
  </si>
  <si>
    <t>F05</t>
  </si>
  <si>
    <t>F06</t>
  </si>
  <si>
    <t>F07</t>
  </si>
  <si>
    <t>F10</t>
  </si>
  <si>
    <t>F12</t>
  </si>
  <si>
    <t>F13</t>
  </si>
  <si>
    <t>F16</t>
  </si>
  <si>
    <t>F17</t>
  </si>
  <si>
    <t>M03</t>
  </si>
  <si>
    <t>M08</t>
  </si>
  <si>
    <t>M09</t>
  </si>
  <si>
    <t>M10</t>
  </si>
  <si>
    <t>M11</t>
  </si>
  <si>
    <t>F25</t>
  </si>
  <si>
    <t>F26</t>
  </si>
  <si>
    <t>F25.F26</t>
  </si>
  <si>
    <t>M06&amp;M07</t>
  </si>
  <si>
    <t>月份</t>
    <phoneticPr fontId="2" type="noConversion"/>
  </si>
  <si>
    <t>1月</t>
    <phoneticPr fontId="2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</si>
  <si>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</si>
  <si>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</si>
  <si>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</si>
  <si>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</si>
  <si>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</si>
  <si>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</si>
  <si>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</si>
  <si>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</si>
  <si>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</si>
  <si>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</si>
  <si>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</si>
  <si>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總計</t>
    <phoneticPr fontId="2" type="noConversion"/>
  </si>
  <si>
    <t>F03公共區</t>
    <phoneticPr fontId="2" type="noConversion"/>
  </si>
  <si>
    <t>F15公共區</t>
    <phoneticPr fontId="2" type="noConversion"/>
  </si>
  <si>
    <t xml:space="preserve">1AP櫃 (HMM廠商) </t>
    <phoneticPr fontId="2" type="noConversion"/>
  </si>
  <si>
    <t xml:space="preserve">2AP櫃 (VT廠商) </t>
    <phoneticPr fontId="2" type="noConversion"/>
  </si>
  <si>
    <t>IT信號站 ( CNCS)</t>
    <phoneticPr fontId="2" type="noConversion"/>
  </si>
  <si>
    <t>M02冷水泵站</t>
    <phoneticPr fontId="2" type="noConversion"/>
  </si>
  <si>
    <t>FUYU4+FUYU5 總計</t>
    <phoneticPr fontId="2" type="noConversion"/>
  </si>
  <si>
    <t>FUYU1+3+4+5 總計</t>
    <phoneticPr fontId="2" type="noConversion"/>
  </si>
  <si>
    <t>M02冷水泵站</t>
    <phoneticPr fontId="2" type="noConversion"/>
  </si>
  <si>
    <t>FUYU總計</t>
    <phoneticPr fontId="2" type="noConversion"/>
  </si>
  <si>
    <t>M09/FUYU比例</t>
    <phoneticPr fontId="2" type="noConversion"/>
  </si>
  <si>
    <t xml:space="preserve"> FUYU 1 偏差</t>
    <phoneticPr fontId="2" type="noConversion"/>
  </si>
  <si>
    <t>FUYU4 + FUYU 5偏差</t>
    <phoneticPr fontId="2" type="noConversion"/>
  </si>
  <si>
    <t>FUYU4 + FUYU 5偏差</t>
    <phoneticPr fontId="2" type="noConversion"/>
  </si>
  <si>
    <t>FUYU 3#</t>
    <phoneticPr fontId="2" type="noConversion"/>
  </si>
  <si>
    <t>FUYU 1#</t>
    <phoneticPr fontId="2" type="noConversion"/>
  </si>
  <si>
    <t>FUYU3# 總計</t>
    <phoneticPr fontId="2" type="noConversion"/>
  </si>
  <si>
    <t>FUYU1 #總計</t>
    <phoneticPr fontId="2" type="noConversion"/>
  </si>
  <si>
    <t>FUYU 4#+5#</t>
    <phoneticPr fontId="2" type="noConversion"/>
  </si>
  <si>
    <t>備註</t>
    <phoneticPr fontId="2" type="noConversion"/>
  </si>
  <si>
    <t>F10-3F超市</t>
    <phoneticPr fontId="2" type="noConversion"/>
  </si>
  <si>
    <t>FUYU 4#+5#</t>
    <phoneticPr fontId="2" type="noConversion"/>
  </si>
  <si>
    <t>高配線路/棟別</t>
    <phoneticPr fontId="2" type="noConversion"/>
  </si>
  <si>
    <t>高配線路</t>
    <phoneticPr fontId="2" type="noConversion"/>
  </si>
  <si>
    <t>棟別</t>
    <phoneticPr fontId="2" type="noConversion"/>
  </si>
  <si>
    <t>1月</t>
    <phoneticPr fontId="2" type="noConversion"/>
  </si>
  <si>
    <t>M08用電量</t>
    <phoneticPr fontId="2" type="noConversion"/>
  </si>
  <si>
    <t>M09用電量</t>
    <phoneticPr fontId="2" type="noConversion"/>
  </si>
  <si>
    <t>07月投入使用</t>
    <phoneticPr fontId="2" type="noConversion"/>
  </si>
  <si>
    <t>2.FUYU 4#+FUYU5#  M08&amp;M09棟比例分析表</t>
    <phoneticPr fontId="2" type="noConversion"/>
  </si>
  <si>
    <t>M08佔比FUYU</t>
    <phoneticPr fontId="2" type="noConversion"/>
  </si>
  <si>
    <t>M09佔比FUYU</t>
    <phoneticPr fontId="2" type="noConversion"/>
  </si>
  <si>
    <t>08月投入使用</t>
    <phoneticPr fontId="2" type="noConversion"/>
  </si>
  <si>
    <t>08月投入使用</t>
    <phoneticPr fontId="2" type="noConversion"/>
  </si>
  <si>
    <t>06月投入使用</t>
    <phoneticPr fontId="2" type="noConversion"/>
  </si>
  <si>
    <t>12月投入使用</t>
    <phoneticPr fontId="2" type="noConversion"/>
  </si>
  <si>
    <t>07月投入使用</t>
    <phoneticPr fontId="2" type="noConversion"/>
  </si>
  <si>
    <t>07月投入使用</t>
    <phoneticPr fontId="2" type="noConversion"/>
  </si>
  <si>
    <t>序號</t>
    <phoneticPr fontId="2" type="noConversion"/>
  </si>
  <si>
    <t>棟別</t>
    <phoneticPr fontId="2" type="noConversion"/>
  </si>
  <si>
    <t>1月</t>
    <phoneticPr fontId="2" type="noConversion"/>
  </si>
  <si>
    <t>總計</t>
    <phoneticPr fontId="2" type="noConversion"/>
  </si>
  <si>
    <t>總計</t>
    <phoneticPr fontId="2" type="noConversion"/>
  </si>
  <si>
    <t>備註</t>
    <phoneticPr fontId="2" type="noConversion"/>
  </si>
  <si>
    <t>備註</t>
    <phoneticPr fontId="2" type="noConversion"/>
  </si>
  <si>
    <t>M09/FUYU比例分析表</t>
    <phoneticPr fontId="2" type="noConversion"/>
  </si>
  <si>
    <t>2023年光州F&amp;M區各專線各棟用電量統計（含照明、空調、空壓等）</t>
  </si>
  <si>
    <t>FUYU 2 #偏差</t>
  </si>
  <si>
    <t>FUYU 3 #偏差</t>
  </si>
  <si>
    <t>F01空调</t>
  </si>
  <si>
    <t>M15 车库</t>
  </si>
  <si>
    <t>M08/FUYU比例</t>
  </si>
  <si>
    <t>M08/FUYU比例分析表</t>
  </si>
  <si>
    <t>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</si>
  <si>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</si>
  <si>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</si>
  <si>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</si>
  <si>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</si>
  <si>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</si>
  <si>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</si>
  <si>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</si>
  <si>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</si>
  <si>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</si>
  <si>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</si>
  <si>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</si>
  <si>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</si>
  <si>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</si>
  <si>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Note</t>
  </si>
  <si>
    <t>1.2022 Fuyu F&amp;M Zone Electric input （含照明、空調、空壓等）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</si>
</sst>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3"/>
      <charset val="136"/>
      <scheme val="minor"/>
    </font>
    <font>
      <sz val="11"/>
      <color theme="1"/>
      <name val="Microsoft YaHei"/>
      <family val="2"/>
      <charset val="134"/>
    </font>
    <font>
      <sz val="16"/>
      <color theme="1"/>
      <name val="Microsoft YaHei"/>
      <family val="2"/>
      <charset val="134"/>
    </font>
    <font>
      <b/>
      <sz val="16"/>
      <color theme="1"/>
      <name val="Microsoft YaHei"/>
      <family val="2"/>
      <charset val="134"/>
    </font>
    <font>
      <sz val="11"/>
      <color rgb="FFFF0000"/>
      <name val="Microsoft YaHei"/>
      <family val="2"/>
      <charset val="134"/>
    </font>
    <font>
      <sz val="11"/>
      <name val="Microsoft YaHei"/>
      <family val="2"/>
      <charset val="134"/>
    </font>
    <font>
      <b/>
      <sz val="11"/>
      <color rgb="FFFF0000"/>
      <name val="Microsoft YaHei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>
      <alignment vertical="center"/>
    </xf>
  </cellStyleXfs>
  <cellXfs count="112">
    <xf numFmtId="0" fontId="0" fillId="0" borderId="0" xfId="0"/>
    <xf numFmtId="0" fontId="3" fillId="0" borderId="0" xfId="0" applyFont="1" applyFill="1"/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164" fontId="3" fillId="0" borderId="1" xfId="0" applyNumberFormat="1" applyFont="1" applyFill="1" applyBorder="1" applyAlignment="1">
      <alignment vertical="center"/>
    </xf>
    <xf numFmtId="164" fontId="3" fillId="0" borderId="1" xfId="0" applyNumberFormat="1" applyFont="1" applyFill="1" applyBorder="1"/>
    <xf numFmtId="164" fontId="3" fillId="2" borderId="1" xfId="0" applyNumberFormat="1" applyFont="1" applyFill="1" applyBorder="1" applyAlignment="1">
      <alignment vertical="center"/>
    </xf>
    <xf numFmtId="164" fontId="3" fillId="5" borderId="1" xfId="0" applyNumberFormat="1" applyFont="1" applyFill="1" applyBorder="1" applyAlignment="1">
      <alignment vertical="center"/>
    </xf>
    <xf numFmtId="40" fontId="3" fillId="0" borderId="1" xfId="1" applyNumberFormat="1" applyFont="1" applyFill="1" applyBorder="1" applyAlignment="1"/>
    <xf numFmtId="9" fontId="3" fillId="3" borderId="1" xfId="1" applyFont="1" applyFill="1" applyBorder="1" applyAlignment="1"/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164" fontId="3" fillId="5" borderId="17" xfId="0" applyNumberFormat="1" applyFont="1" applyFill="1" applyBorder="1" applyAlignment="1">
      <alignment vertical="center"/>
    </xf>
    <xf numFmtId="0" fontId="3" fillId="4" borderId="19" xfId="0" applyFont="1" applyFill="1" applyBorder="1" applyAlignment="1">
      <alignment horizontal="center" vertical="center"/>
    </xf>
    <xf numFmtId="40" fontId="3" fillId="0" borderId="13" xfId="0" applyNumberFormat="1" applyFont="1" applyFill="1" applyBorder="1" applyAlignment="1">
      <alignment horizontal="center" vertical="center"/>
    </xf>
    <xf numFmtId="9" fontId="3" fillId="3" borderId="17" xfId="1" applyFont="1" applyFill="1" applyBorder="1" applyAlignment="1"/>
    <xf numFmtId="0" fontId="3" fillId="0" borderId="13" xfId="0" applyFont="1" applyFill="1" applyBorder="1" applyAlignment="1">
      <alignment horizontal="center" vertical="center"/>
    </xf>
    <xf numFmtId="40" fontId="3" fillId="6" borderId="13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9" fontId="3" fillId="0" borderId="1" xfId="1" applyFont="1" applyFill="1" applyBorder="1" applyAlignment="1">
      <alignment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0" xfId="0" applyFont="1" applyFill="1" applyBorder="1" applyAlignment="1">
      <alignment horizontal="center" vertical="center"/>
    </xf>
    <xf numFmtId="164" fontId="3" fillId="6" borderId="0" xfId="0" applyNumberFormat="1" applyFont="1" applyFill="1" applyBorder="1" applyAlignment="1">
      <alignment vertical="center"/>
    </xf>
    <xf numFmtId="0" fontId="3" fillId="0" borderId="21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22" xfId="0" applyFont="1" applyFill="1" applyBorder="1" applyAlignment="1">
      <alignment horizontal="center" vertical="center"/>
    </xf>
    <xf numFmtId="0" fontId="3" fillId="0" borderId="23" xfId="0" applyFont="1" applyFill="1" applyBorder="1"/>
    <xf numFmtId="0" fontId="3" fillId="0" borderId="20" xfId="0" applyFont="1" applyFill="1" applyBorder="1" applyAlignment="1">
      <alignment horizontal="center"/>
    </xf>
    <xf numFmtId="0" fontId="3" fillId="0" borderId="20" xfId="0" applyFont="1" applyFill="1" applyBorder="1"/>
    <xf numFmtId="0" fontId="3" fillId="0" borderId="24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0" fontId="6" fillId="0" borderId="1" xfId="0" applyNumberFormat="1" applyFont="1" applyFill="1" applyBorder="1" applyAlignment="1">
      <alignment vertical="center"/>
    </xf>
    <xf numFmtId="40" fontId="6" fillId="0" borderId="1" xfId="0" applyNumberFormat="1" applyFont="1" applyFill="1" applyBorder="1"/>
    <xf numFmtId="0" fontId="6" fillId="6" borderId="1" xfId="0" applyFont="1" applyFill="1" applyBorder="1" applyAlignment="1">
      <alignment horizontal="center" vertical="center"/>
    </xf>
    <xf numFmtId="40" fontId="6" fillId="6" borderId="1" xfId="1" applyNumberFormat="1" applyFont="1" applyFill="1" applyBorder="1" applyAlignment="1"/>
    <xf numFmtId="164" fontId="3" fillId="0" borderId="3" xfId="0" applyNumberFormat="1" applyFont="1" applyFill="1" applyBorder="1" applyAlignment="1">
      <alignment vertical="center"/>
    </xf>
    <xf numFmtId="164" fontId="3" fillId="2" borderId="1" xfId="0" applyNumberFormat="1" applyFont="1" applyFill="1" applyBorder="1"/>
    <xf numFmtId="164" fontId="3" fillId="7" borderId="1" xfId="0" applyNumberFormat="1" applyFont="1" applyFill="1" applyBorder="1"/>
    <xf numFmtId="40" fontId="6" fillId="0" borderId="1" xfId="1" applyNumberFormat="1" applyFont="1" applyFill="1" applyBorder="1" applyAlignment="1"/>
    <xf numFmtId="0" fontId="3" fillId="13" borderId="1" xfId="0" applyFont="1" applyFill="1" applyBorder="1" applyAlignment="1">
      <alignment horizontal="center" vertical="center"/>
    </xf>
    <xf numFmtId="9" fontId="3" fillId="13" borderId="1" xfId="1" applyFont="1" applyFill="1" applyBorder="1" applyAlignment="1">
      <alignment vertical="center"/>
    </xf>
    <xf numFmtId="0" fontId="3" fillId="13" borderId="13" xfId="0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vertical="center"/>
    </xf>
    <xf numFmtId="4" fontId="6" fillId="0" borderId="1" xfId="1" applyNumberFormat="1" applyFont="1" applyFill="1" applyBorder="1" applyAlignment="1"/>
    <xf numFmtId="164" fontId="6" fillId="0" borderId="1" xfId="0" applyNumberFormat="1" applyFont="1" applyFill="1" applyBorder="1"/>
    <xf numFmtId="164" fontId="6" fillId="0" borderId="3" xfId="0" applyNumberFormat="1" applyFont="1" applyFill="1" applyBorder="1" applyAlignment="1">
      <alignment vertical="center"/>
    </xf>
    <xf numFmtId="0" fontId="3" fillId="11" borderId="15" xfId="0" applyFont="1" applyFill="1" applyBorder="1" applyAlignment="1">
      <alignment horizontal="center" vertical="center" wrapText="1"/>
    </xf>
    <xf numFmtId="0" fontId="3" fillId="10" borderId="15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vertical="center"/>
    </xf>
    <xf numFmtId="164" fontId="8" fillId="0" borderId="1" xfId="0" applyNumberFormat="1" applyFont="1" applyFill="1" applyBorder="1"/>
    <xf numFmtId="0" fontId="5" fillId="0" borderId="20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right" vertical="center"/>
    </xf>
    <xf numFmtId="0" fontId="3" fillId="4" borderId="8" xfId="0" applyFont="1" applyFill="1" applyBorder="1" applyAlignment="1">
      <alignment horizontal="right" vertical="center"/>
    </xf>
    <xf numFmtId="0" fontId="3" fillId="4" borderId="12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10" borderId="15" xfId="0" applyFont="1" applyFill="1" applyBorder="1" applyAlignment="1">
      <alignment horizontal="center" vertical="center" wrapText="1"/>
    </xf>
    <xf numFmtId="0" fontId="3" fillId="9" borderId="15" xfId="0" applyFont="1" applyFill="1" applyBorder="1" applyAlignment="1">
      <alignment horizontal="center" vertical="center"/>
    </xf>
    <xf numFmtId="0" fontId="3" fillId="8" borderId="14" xfId="0" applyFont="1" applyFill="1" applyBorder="1" applyAlignment="1">
      <alignment horizontal="center" vertical="center"/>
    </xf>
    <xf numFmtId="0" fontId="3" fillId="8" borderId="15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3" fillId="11" borderId="15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aseline="0"/>
              <a:t>M09</a:t>
            </a:r>
            <a:r>
              <a:rPr lang="zh-CN" altLang="en-US" baseline="0"/>
              <a:t>棟</a:t>
            </a:r>
            <a:r>
              <a:rPr lang="en-US" baseline="0"/>
              <a:t>FUYU</a:t>
            </a:r>
            <a:r>
              <a:rPr lang="zh-CN" altLang="en-US" baseline="0"/>
              <a:t>總計分析圖</a:t>
            </a:r>
            <a:r>
              <a:rPr lang="en-US" baseline="0"/>
              <a:t> </a:t>
            </a:r>
            <a:endParaRPr lang="en-US"/>
          </a:p>
        </c:rich>
      </c:tx>
      <c:layout>
        <c:manualLayout>
          <c:xMode val="edge"/>
          <c:yMode val="edge"/>
          <c:x val="0.4368809167912307"/>
          <c:y val="2.5157232704402517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4.770391104815782E-2"/>
          <c:y val="8.9527559055118111E-2"/>
          <c:w val="0.95229608895184215"/>
          <c:h val="0.64714346391348387"/>
        </c:manualLayout>
      </c:layout>
      <c:lineChart>
        <c:grouping val="standard"/>
        <c:varyColors val="0"/>
        <c:ser>
          <c:idx val="0"/>
          <c:order val="0"/>
          <c:tx>
            <c:strRef>
              <c:f>'Fuyu F&amp;M Zone Electric input '!$B$56</c:f>
              <c:strCache>
                <c:ptCount val="1"/>
                <c:pt idx="0">
                  <c:v>M09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'Fuyu F&amp;M Zone Electric input '!$C$56:$N$56</c:f>
              <c:numCache>
                <c:formatCode>General</c:formatCode>
                <c:ptCount val="12"/>
                <c:pt idx="0">
                  <c:v>123265.33333333334</c:v>
                </c:pt>
                <c:pt idx="1">
                  <c:v>374839</c:v>
                </c:pt>
                <c:pt idx="2">
                  <c:v>214798.5966752278</c:v>
                </c:pt>
                <c:pt idx="3">
                  <c:v>329604.17367368942</c:v>
                </c:pt>
                <c:pt idx="4">
                  <c:v>1216531.085495129</c:v>
                </c:pt>
                <c:pt idx="5">
                  <c:v>1057517.3748440326</c:v>
                </c:pt>
                <c:pt idx="6">
                  <c:v>832034.95393757848</c:v>
                </c:pt>
                <c:pt idx="7">
                  <c:v>1045116.4918195717</c:v>
                </c:pt>
                <c:pt idx="8">
                  <c:v>1219729.6973438745</c:v>
                </c:pt>
                <c:pt idx="9">
                  <c:v>795614.83606172889</c:v>
                </c:pt>
                <c:pt idx="10">
                  <c:v>823177.59461209527</c:v>
                </c:pt>
                <c:pt idx="11">
                  <c:v>499589.37198999373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06-44BA-8D3C-C339916BA330}"/>
            </c:ext>
          </c:extLst>
        </c:ser>
        <c:ser>
          <c:idx val="1"/>
          <c:order val="1"/>
          <c:tx>
            <c:strRef>
              <c:f>'Fuyu F&amp;M Zone Electric input '!$B$57</c:f>
              <c:strCache>
                <c:ptCount val="1"/>
                <c:pt idx="0">
                  <c:v>FUYU總計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'Fuyu F&amp;M Zone Electric input '!$C$57:$N$57</c:f>
              <c:numCache>
                <c:formatCode>General</c:formatCode>
                <c:ptCount val="12"/>
                <c:pt idx="0">
                  <c:v>4493552</c:v>
                </c:pt>
                <c:pt idx="1">
                  <c:v>4003352.0053333337</c:v>
                </c:pt>
                <c:pt idx="2">
                  <c:v>6399480.0007570088</c:v>
                </c:pt>
                <c:pt idx="3">
                  <c:v>6115903.9758555293</c:v>
                </c:pt>
                <c:pt idx="4">
                  <c:v>9636935.9999999646</c:v>
                </c:pt>
                <c:pt idx="5">
                  <c:v>9432744.0000000149</c:v>
                </c:pt>
                <c:pt idx="6">
                  <c:v>9874856.0000000168</c:v>
                </c:pt>
                <c:pt idx="7">
                  <c:v>10118592.000000004</c:v>
                </c:pt>
                <c:pt idx="8">
                  <c:v>9442543.9999999944</c:v>
                </c:pt>
                <c:pt idx="9">
                  <c:v>9166367.9999999851</c:v>
                </c:pt>
                <c:pt idx="10">
                  <c:v>9811863.9999999981</c:v>
                </c:pt>
                <c:pt idx="11">
                  <c:v>8454704.000000013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06-44BA-8D3C-C339916BA330}"/>
            </c:ext>
          </c:extLst>
        </c:ser>
        <c:ser>
          <c:idx val="2"/>
          <c:order val="2"/>
          <c:tx>
            <c:strRef>
              <c:f>'Fuyu F&amp;M Zone Electric input '!$B$58</c:f>
              <c:strCache>
                <c:ptCount val="1"/>
                <c:pt idx="0">
                  <c:v>M09/FUYU比例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'Fuyu F&amp;M Zone Electric input '!$C$58:$N$58</c:f>
              <c:numCache>
                <c:formatCode>0%</c:formatCode>
                <c:ptCount val="12"/>
                <c:pt idx="0">
                  <c:v>2.743160273505978E-2</c:v>
                </c:pt>
                <c:pt idx="1">
                  <c:v>9.36312868567723E-2</c:v>
                </c:pt>
                <c:pt idx="2">
                  <c:v>3.3565007883424716E-2</c:v>
                </c:pt>
                <c:pt idx="3">
                  <c:v>5.3892960872980747E-2</c:v>
                </c:pt>
                <c:pt idx="4">
                  <c:v>0.12623629393150826</c:v>
                </c:pt>
                <c:pt idx="5">
                  <c:v>0.11211131934080167</c:v>
                </c:pt>
                <c:pt idx="6">
                  <c:v>8.4257932868851665E-2</c:v>
                </c:pt>
                <c:pt idx="7">
                  <c:v>0.10328675094514843</c:v>
                </c:pt>
                <c:pt idx="8">
                  <c:v>0.12917384312361957</c:v>
                </c:pt>
                <c:pt idx="9">
                  <c:v>8.6797173761922947E-2</c:v>
                </c:pt>
                <c:pt idx="10">
                  <c:v>8.3896148031821008E-2</c:v>
                </c:pt>
                <c:pt idx="11">
                  <c:v>5.9090107943458807E-2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C06-44BA-8D3C-C339916BA3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4112768"/>
        <c:axId val="141884160"/>
      </c:lineChart>
      <c:catAx>
        <c:axId val="17411276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1884160"/>
        <c:crosses val="autoZero"/>
        <c:auto val="1"/>
        <c:lblAlgn val="ctr"/>
        <c:lblOffset val="100"/>
        <c:noMultiLvlLbl val="0"/>
      </c:catAx>
      <c:valAx>
        <c:axId val="141884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1127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effectLst/>
              </a:rPr>
              <a:t>M08</a:t>
            </a:r>
            <a:r>
              <a:rPr lang="zh-CN" sz="1400" b="0" i="0" baseline="0">
                <a:effectLst/>
              </a:rPr>
              <a:t>棟</a:t>
            </a:r>
            <a:r>
              <a:rPr lang="en-US" sz="1400" b="0" i="0" baseline="0">
                <a:effectLst/>
              </a:rPr>
              <a:t>FUYU</a:t>
            </a:r>
            <a:r>
              <a:rPr lang="zh-CN" sz="1400" b="0" i="0" baseline="0">
                <a:effectLst/>
              </a:rPr>
              <a:t>總計分析圖</a:t>
            </a:r>
            <a:r>
              <a:rPr lang="en-US" sz="1400" b="0" i="0" baseline="0">
                <a:effectLst/>
              </a:rPr>
              <a:t> </a:t>
            </a:r>
            <a:endParaRPr lang="en-US" sz="1400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9197914360865548E-2"/>
          <c:y val="0.1694402985074627"/>
          <c:w val="0.93854936877102058"/>
          <c:h val="0.64745005288518043"/>
        </c:manualLayout>
      </c:layout>
      <c:lineChart>
        <c:grouping val="standard"/>
        <c:varyColors val="0"/>
        <c:ser>
          <c:idx val="0"/>
          <c:order val="0"/>
          <c:tx>
            <c:strRef>
              <c:f>'Fuyu F&amp;M Zone Electric input '!$B$81</c:f>
              <c:strCache>
                <c:ptCount val="1"/>
                <c:pt idx="0">
                  <c:v>M08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'Fuyu F&amp;M Zone Electric input '!$C$81:$N$81</c:f>
              <c:numCache>
                <c:formatCode>#,##0.00_ </c:formatCode>
                <c:ptCount val="12"/>
                <c:pt idx="0">
                  <c:v>140833.33333333331</c:v>
                </c:pt>
                <c:pt idx="1">
                  <c:v>125540</c:v>
                </c:pt>
                <c:pt idx="2">
                  <c:v>812138.63637986197</c:v>
                </c:pt>
                <c:pt idx="3">
                  <c:v>806340.15693685005</c:v>
                </c:pt>
                <c:pt idx="4">
                  <c:v>1650678.2216986199</c:v>
                </c:pt>
                <c:pt idx="5">
                  <c:v>1073461.7064970222</c:v>
                </c:pt>
                <c:pt idx="6">
                  <c:v>931544.6240181881</c:v>
                </c:pt>
                <c:pt idx="7">
                  <c:v>943260.71676065528</c:v>
                </c:pt>
                <c:pt idx="8">
                  <c:v>662597.84394243523</c:v>
                </c:pt>
                <c:pt idx="9">
                  <c:v>647403.173099629</c:v>
                </c:pt>
                <c:pt idx="10">
                  <c:v>714621.10180414107</c:v>
                </c:pt>
                <c:pt idx="11">
                  <c:v>540004.37757916481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C9-4C83-8621-3A6292F2207C}"/>
            </c:ext>
          </c:extLst>
        </c:ser>
        <c:ser>
          <c:idx val="1"/>
          <c:order val="1"/>
          <c:tx>
            <c:strRef>
              <c:f>'Fuyu F&amp;M Zone Electric input '!$B$82</c:f>
              <c:strCache>
                <c:ptCount val="1"/>
                <c:pt idx="0">
                  <c:v>FUYU總計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'Fuyu F&amp;M Zone Electric input '!$C$82:$N$82</c:f>
              <c:numCache>
                <c:formatCode>#,##0.00_ </c:formatCode>
                <c:ptCount val="12"/>
                <c:pt idx="0">
                  <c:v>4493552</c:v>
                </c:pt>
                <c:pt idx="1">
                  <c:v>4003352.0053333337</c:v>
                </c:pt>
                <c:pt idx="2">
                  <c:v>6399480.0007570088</c:v>
                </c:pt>
                <c:pt idx="3">
                  <c:v>6115903.9758555293</c:v>
                </c:pt>
                <c:pt idx="4">
                  <c:v>9636935.9999999646</c:v>
                </c:pt>
                <c:pt idx="5">
                  <c:v>9432744.0000000149</c:v>
                </c:pt>
                <c:pt idx="6">
                  <c:v>9874856.0000000168</c:v>
                </c:pt>
                <c:pt idx="7">
                  <c:v>10118592.000000004</c:v>
                </c:pt>
                <c:pt idx="8">
                  <c:v>9442543.9999999944</c:v>
                </c:pt>
                <c:pt idx="9">
                  <c:v>9166367.9999999851</c:v>
                </c:pt>
                <c:pt idx="10">
                  <c:v>9811863.9999999981</c:v>
                </c:pt>
                <c:pt idx="11">
                  <c:v>8454704.000000013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FC9-4C83-8621-3A6292F2207C}"/>
            </c:ext>
          </c:extLst>
        </c:ser>
        <c:ser>
          <c:idx val="2"/>
          <c:order val="2"/>
          <c:tx>
            <c:strRef>
              <c:f>'Fuyu F&amp;M Zone Electric input '!$B$83</c:f>
              <c:strCache>
                <c:ptCount val="1"/>
                <c:pt idx="0">
                  <c:v>M08/FUYU比例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'Fuyu F&amp;M Zone Electric input '!$C$83:$N$83</c:f>
              <c:numCache>
                <c:formatCode>0%</c:formatCode>
                <c:ptCount val="12"/>
                <c:pt idx="0">
                  <c:v>3.1341204760361806E-2</c:v>
                </c:pt>
                <c:pt idx="1">
                  <c:v>3.1358721349697319E-2</c:v>
                </c:pt>
                <c:pt idx="2">
                  <c:v>0.12690697311090782</c:v>
                </c:pt>
                <c:pt idx="3">
                  <c:v>0.13184316825773157</c:v>
                </c:pt>
                <c:pt idx="4">
                  <c:v>0.17128662281233639</c:v>
                </c:pt>
                <c:pt idx="5">
                  <c:v>0.11380163677685098</c:v>
                </c:pt>
                <c:pt idx="6">
                  <c:v>9.4335008431331704E-2</c:v>
                </c:pt>
                <c:pt idx="7">
                  <c:v>9.3220550523299583E-2</c:v>
                </c:pt>
                <c:pt idx="8">
                  <c:v>7.0171538935104319E-2</c:v>
                </c:pt>
                <c:pt idx="9">
                  <c:v>7.0628101893752251E-2</c:v>
                </c:pt>
                <c:pt idx="10">
                  <c:v>7.2832348858906035E-2</c:v>
                </c:pt>
                <c:pt idx="11">
                  <c:v>6.3870287780525961E-2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FC9-4C83-8621-3A6292F220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4114816"/>
        <c:axId val="300339136"/>
      </c:lineChart>
      <c:catAx>
        <c:axId val="17411481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0339136"/>
        <c:crosses val="autoZero"/>
        <c:auto val="1"/>
        <c:lblAlgn val="ctr"/>
        <c:lblOffset val="100"/>
        <c:noMultiLvlLbl val="0"/>
      </c:catAx>
      <c:valAx>
        <c:axId val="300339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114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aseline="0"/>
              <a:t>M09</a:t>
            </a:r>
            <a:r>
              <a:rPr lang="zh-CN" altLang="en-US" baseline="0"/>
              <a:t>棟</a:t>
            </a:r>
            <a:r>
              <a:rPr lang="en-US" baseline="0"/>
              <a:t>FUYU</a:t>
            </a:r>
            <a:r>
              <a:rPr lang="zh-CN" altLang="en-US" baseline="0"/>
              <a:t>總計分析圖</a:t>
            </a:r>
            <a:r>
              <a:rPr lang="en-US" baseline="0"/>
              <a:t> </a:t>
            </a:r>
            <a:endParaRPr lang="en-US"/>
          </a:p>
        </c:rich>
      </c:tx>
      <c:layout>
        <c:manualLayout>
          <c:xMode val="edge"/>
          <c:yMode val="edge"/>
          <c:x val="0.4368809167912307"/>
          <c:y val="2.5157232704402517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4.770391104815782E-2"/>
          <c:y val="8.9527559055118111E-2"/>
          <c:w val="0.95229608895184215"/>
          <c:h val="0.64714346391348387"/>
        </c:manualLayout>
      </c:layout>
      <c:lineChart>
        <c:grouping val="standard"/>
        <c:varyColors val="0"/>
        <c:ser>
          <c:idx val="0"/>
          <c:order val="0"/>
          <c:tx>
            <c:strRef>
              <c:f>'用電量匯總 (2023)'!$B$59</c:f>
              <c:strCache>
                <c:ptCount val="1"/>
                <c:pt idx="0">
                  <c:v>M09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'用電量匯總 (2023)'!$C$59:$N$59</c:f>
              <c:numCache>
                <c:formatCode>#,##0.00_ </c:formatCode>
                <c:ptCount val="12"/>
                <c:pt idx="0">
                  <c:v>454402</c:v>
                </c:pt>
                <c:pt idx="1">
                  <c:v>665341.43999999994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E14-4597-B9FA-FA69DEF3BC94}"/>
            </c:ext>
          </c:extLst>
        </c:ser>
        <c:ser>
          <c:idx val="1"/>
          <c:order val="1"/>
          <c:tx>
            <c:strRef>
              <c:f>'用電量匯總 (2023)'!$B$60</c:f>
              <c:strCache>
                <c:ptCount val="1"/>
                <c:pt idx="0">
                  <c:v>FUYU總計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'用電量匯總 (2023)'!$C$60:$N$60</c:f>
              <c:numCache>
                <c:formatCode>#,##0.00_ </c:formatCode>
                <c:ptCount val="12"/>
                <c:pt idx="0">
                  <c:v>6657382.9200000009</c:v>
                </c:pt>
                <c:pt idx="1">
                  <c:v>8866239.9900000002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E14-4597-B9FA-FA69DEF3BC94}"/>
            </c:ext>
          </c:extLst>
        </c:ser>
        <c:ser>
          <c:idx val="2"/>
          <c:order val="2"/>
          <c:tx>
            <c:strRef>
              <c:f>'用電量匯總 (2023)'!$B$61</c:f>
              <c:strCache>
                <c:ptCount val="1"/>
                <c:pt idx="0">
                  <c:v>M09/FUYU比例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'用電量匯總 (2023)'!$C$61:$N$61</c:f>
              <c:numCache>
                <c:formatCode>0%</c:formatCode>
                <c:ptCount val="12"/>
                <c:pt idx="0">
                  <c:v>6.8255349806437146E-2</c:v>
                </c:pt>
                <c:pt idx="1">
                  <c:v>7.5042119404665458E-2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E14-4597-B9FA-FA69DEF3BC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4436864"/>
        <c:axId val="300341440"/>
      </c:lineChart>
      <c:catAx>
        <c:axId val="17443686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0341440"/>
        <c:crosses val="autoZero"/>
        <c:auto val="1"/>
        <c:lblAlgn val="ctr"/>
        <c:lblOffset val="100"/>
        <c:noMultiLvlLbl val="0"/>
      </c:catAx>
      <c:valAx>
        <c:axId val="300341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436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effectLst/>
              </a:rPr>
              <a:t>M08</a:t>
            </a:r>
            <a:r>
              <a:rPr lang="zh-CN" sz="1400" b="0" i="0" baseline="0">
                <a:effectLst/>
              </a:rPr>
              <a:t>棟</a:t>
            </a:r>
            <a:r>
              <a:rPr lang="en-US" sz="1400" b="0" i="0" baseline="0">
                <a:effectLst/>
              </a:rPr>
              <a:t>FUYU</a:t>
            </a:r>
            <a:r>
              <a:rPr lang="zh-CN" sz="1400" b="0" i="0" baseline="0">
                <a:effectLst/>
              </a:rPr>
              <a:t>總計分析圖</a:t>
            </a:r>
            <a:r>
              <a:rPr lang="en-US" sz="1400" b="0" i="0" baseline="0">
                <a:effectLst/>
              </a:rPr>
              <a:t> </a:t>
            </a:r>
            <a:endParaRPr lang="en-US" sz="14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'用電量匯總 (2023)'!$B$83</c:f>
              <c:strCache>
                <c:ptCount val="1"/>
                <c:pt idx="0">
                  <c:v>M08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'用電量匯總 (2023)'!$C$83:$N$83</c:f>
              <c:numCache>
                <c:formatCode>#,##0.00_ </c:formatCode>
                <c:ptCount val="12"/>
                <c:pt idx="0">
                  <c:v>556701</c:v>
                </c:pt>
                <c:pt idx="1">
                  <c:v>866046.59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DE-46F4-8CD3-85CFCA66661D}"/>
            </c:ext>
          </c:extLst>
        </c:ser>
        <c:ser>
          <c:idx val="1"/>
          <c:order val="1"/>
          <c:tx>
            <c:strRef>
              <c:f>'用電量匯總 (2023)'!$B$84</c:f>
              <c:strCache>
                <c:ptCount val="1"/>
                <c:pt idx="0">
                  <c:v>FUYU總計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'用電量匯總 (2023)'!$C$84:$N$84</c:f>
              <c:numCache>
                <c:formatCode>#,##0.00_ </c:formatCode>
                <c:ptCount val="12"/>
                <c:pt idx="0">
                  <c:v>6657382.9200000009</c:v>
                </c:pt>
                <c:pt idx="1">
                  <c:v>8866239.9900000002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1DE-46F4-8CD3-85CFCA66661D}"/>
            </c:ext>
          </c:extLst>
        </c:ser>
        <c:ser>
          <c:idx val="2"/>
          <c:order val="2"/>
          <c:tx>
            <c:strRef>
              <c:f>'用電量匯總 (2023)'!$B$85</c:f>
              <c:strCache>
                <c:ptCount val="1"/>
                <c:pt idx="0">
                  <c:v>M08/FUYU比例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'用電量匯總 (2023)'!$C$85:$N$85</c:f>
              <c:numCache>
                <c:formatCode>0%</c:formatCode>
                <c:ptCount val="12"/>
                <c:pt idx="0">
                  <c:v>8.3621598260116295E-2</c:v>
                </c:pt>
                <c:pt idx="1">
                  <c:v>9.7679127902785309E-2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1DE-46F4-8CD3-85CFCA6666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4438912"/>
        <c:axId val="191365696"/>
      </c:lineChart>
      <c:catAx>
        <c:axId val="17443891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1365696"/>
        <c:crosses val="autoZero"/>
        <c:auto val="1"/>
        <c:lblAlgn val="ctr"/>
        <c:lblOffset val="100"/>
        <c:noMultiLvlLbl val="0"/>
      </c:catAx>
      <c:valAx>
        <c:axId val="191365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438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1905000</xdr:colOff>
      <xdr:row>2</xdr:row>
      <xdr:rowOff>333375</xdr:rowOff>
    </xdr:to>
    <xdr:cxnSp macro="">
      <xdr:nvCxnSpPr>
        <xdr:cNvPr id="4" name="Straight Connector 3"/>
        <xdr:cNvCxnSpPr/>
      </xdr:nvCxnSpPr>
      <xdr:spPr>
        <a:xfrm>
          <a:off x="0" y="352425"/>
          <a:ext cx="2590800" cy="685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252942</xdr:colOff>
      <xdr:row>58</xdr:row>
      <xdr:rowOff>105833</xdr:rowOff>
    </xdr:from>
    <xdr:to>
      <xdr:col>14</xdr:col>
      <xdr:colOff>833967</xdr:colOff>
      <xdr:row>75</xdr:row>
      <xdr:rowOff>169333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306922</xdr:colOff>
      <xdr:row>84</xdr:row>
      <xdr:rowOff>57150</xdr:rowOff>
    </xdr:from>
    <xdr:to>
      <xdr:col>14</xdr:col>
      <xdr:colOff>878416</xdr:colOff>
      <xdr:row>100</xdr:row>
      <xdr:rowOff>74083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1905000</xdr:colOff>
      <xdr:row>2</xdr:row>
      <xdr:rowOff>333375</xdr:rowOff>
    </xdr:to>
    <xdr:cxnSp macro="">
      <xdr:nvCxnSpPr>
        <xdr:cNvPr id="2" name="Straight Connector 1"/>
        <xdr:cNvCxnSpPr/>
      </xdr:nvCxnSpPr>
      <xdr:spPr>
        <a:xfrm>
          <a:off x="0" y="352425"/>
          <a:ext cx="2295525" cy="5143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252942</xdr:colOff>
      <xdr:row>61</xdr:row>
      <xdr:rowOff>105833</xdr:rowOff>
    </xdr:from>
    <xdr:to>
      <xdr:col>14</xdr:col>
      <xdr:colOff>833967</xdr:colOff>
      <xdr:row>78</xdr:row>
      <xdr:rowOff>169333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232839</xdr:colOff>
      <xdr:row>87</xdr:row>
      <xdr:rowOff>35983</xdr:rowOff>
    </xdr:from>
    <xdr:to>
      <xdr:col>14</xdr:col>
      <xdr:colOff>846667</xdr:colOff>
      <xdr:row>103</xdr:row>
      <xdr:rowOff>211666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P83"/>
  <sheetViews>
    <sheetView tabSelected="1"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F21" sqref="F21"/>
    </sheetView>
  </sheetViews>
  <sheetFormatPr defaultColWidth="9" defaultRowHeight="15.6"/>
  <cols>
    <col min="1" max="1" width="11.6640625" style="1" customWidth="1"/>
    <col min="2" max="2" width="22.6640625" style="6" customWidth="1"/>
    <col min="3" max="14" width="17.109375" style="1" customWidth="1"/>
    <col min="15" max="15" width="19.33203125" style="1" customWidth="1"/>
    <col min="16" max="16" width="16.88671875" style="23" customWidth="1"/>
    <col min="17" max="16384" width="9" style="1"/>
  </cols>
  <sheetData>
    <row r="1" spans="1:16" ht="27.75" customHeight="1" thickBot="1">
      <c r="A1" s="92" t="s">
        <v>101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</row>
    <row r="2" spans="1:16" ht="20.25" customHeight="1">
      <c r="A2" s="94" t="s">
        <v>86</v>
      </c>
      <c r="B2" s="95"/>
      <c r="C2" s="98" t="s">
        <v>87</v>
      </c>
      <c r="D2" s="88" t="s">
        <v>88</v>
      </c>
      <c r="E2" s="98" t="s">
        <v>89</v>
      </c>
      <c r="F2" s="88" t="s">
        <v>90</v>
      </c>
      <c r="G2" s="98" t="s">
        <v>91</v>
      </c>
      <c r="H2" s="88" t="s">
        <v>92</v>
      </c>
      <c r="I2" s="98" t="s">
        <v>93</v>
      </c>
      <c r="J2" s="88" t="s">
        <v>94</v>
      </c>
      <c r="K2" s="98" t="s">
        <v>95</v>
      </c>
      <c r="L2" s="88" t="s">
        <v>96</v>
      </c>
      <c r="M2" s="98" t="s">
        <v>97</v>
      </c>
      <c r="N2" s="88" t="s">
        <v>98</v>
      </c>
      <c r="O2" s="88" t="s">
        <v>99</v>
      </c>
      <c r="P2" s="90" t="s">
        <v>100</v>
      </c>
    </row>
    <row r="3" spans="1:16" ht="20.25" customHeight="1">
      <c r="A3" s="96" t="s">
        <v>55</v>
      </c>
      <c r="B3" s="97"/>
      <c r="C3" s="99"/>
      <c r="D3" s="89"/>
      <c r="E3" s="99"/>
      <c r="F3" s="89"/>
      <c r="G3" s="99"/>
      <c r="H3" s="89"/>
      <c r="I3" s="99"/>
      <c r="J3" s="89"/>
      <c r="K3" s="99"/>
      <c r="L3" s="89"/>
      <c r="M3" s="99"/>
      <c r="N3" s="89"/>
      <c r="O3" s="89"/>
      <c r="P3" s="91"/>
    </row>
    <row r="4" spans="1:16">
      <c r="A4" s="104" t="s">
        <v>47</v>
      </c>
      <c r="B4" s="4" t="s">
        <v>1</v>
      </c>
      <c r="C4" s="7">
        <v>910890.42761475523</v>
      </c>
      <c r="D4" s="7">
        <v>667742.33287883177</v>
      </c>
      <c r="E4" s="7">
        <v>894997.13988893433</v>
      </c>
      <c r="F4" s="7">
        <v>767403.2626345763</v>
      </c>
      <c r="G4" s="7">
        <v>1008481.7356478553</v>
      </c>
      <c r="H4" s="7">
        <v>981264.00943841087</v>
      </c>
      <c r="I4" s="7">
        <v>987712.74878183776</v>
      </c>
      <c r="J4" s="7">
        <v>953576.29113684711</v>
      </c>
      <c r="K4" s="7">
        <v>951070.59483537963</v>
      </c>
      <c r="L4" s="7">
        <v>877839.25408070628</v>
      </c>
      <c r="M4" s="7">
        <v>894586.50816114689</v>
      </c>
      <c r="N4" s="7">
        <v>601583.52775651077</v>
      </c>
      <c r="O4" s="8">
        <v>10497147.832855789</v>
      </c>
      <c r="P4" s="21"/>
    </row>
    <row r="5" spans="1:16">
      <c r="A5" s="105"/>
      <c r="B5" s="3" t="s">
        <v>2</v>
      </c>
      <c r="C5" s="7">
        <v>22417.145693061026</v>
      </c>
      <c r="D5" s="7">
        <v>22749</v>
      </c>
      <c r="E5" s="7">
        <v>30021.254420938716</v>
      </c>
      <c r="F5" s="7">
        <v>44174.392743563199</v>
      </c>
      <c r="G5" s="7">
        <v>76545.43003858118</v>
      </c>
      <c r="H5" s="7">
        <v>93141.571289108571</v>
      </c>
      <c r="I5" s="7">
        <v>114517.15859908915</v>
      </c>
      <c r="J5" s="7">
        <v>107889.91906684655</v>
      </c>
      <c r="K5" s="7">
        <v>79659.05802291428</v>
      </c>
      <c r="L5" s="7">
        <v>59874.466171548047</v>
      </c>
      <c r="M5" s="7">
        <v>55900.45068682282</v>
      </c>
      <c r="N5" s="7">
        <v>30168.357287184059</v>
      </c>
      <c r="O5" s="8">
        <v>737058.20401965757</v>
      </c>
      <c r="P5" s="21"/>
    </row>
    <row r="6" spans="1:16">
      <c r="A6" s="105"/>
      <c r="B6" s="3" t="s">
        <v>3</v>
      </c>
      <c r="C6" s="7">
        <v>145865.89249295765</v>
      </c>
      <c r="D6" s="7">
        <v>209965.18206496508</v>
      </c>
      <c r="E6" s="7">
        <v>483970.44313956256</v>
      </c>
      <c r="F6" s="7">
        <v>687544.13774838275</v>
      </c>
      <c r="G6" s="7">
        <v>1197247.5674691922</v>
      </c>
      <c r="H6" s="7">
        <v>1249771.5219748486</v>
      </c>
      <c r="I6" s="7">
        <v>1394027.2208137661</v>
      </c>
      <c r="J6" s="7">
        <v>1460180.0381896654</v>
      </c>
      <c r="K6" s="7">
        <v>1292179.5614017649</v>
      </c>
      <c r="L6" s="7">
        <v>1274917.2467637756</v>
      </c>
      <c r="M6" s="7">
        <v>1352676.4653950878</v>
      </c>
      <c r="N6" s="7">
        <v>1017659.2765272136</v>
      </c>
      <c r="O6" s="8">
        <v>11766004.553981181</v>
      </c>
      <c r="P6" s="21"/>
    </row>
    <row r="7" spans="1:16" ht="16.2">
      <c r="A7" s="105"/>
      <c r="B7" s="76" t="s">
        <v>4</v>
      </c>
      <c r="C7" s="77">
        <v>39270.534199226036</v>
      </c>
      <c r="D7" s="77">
        <v>41468.247056203167</v>
      </c>
      <c r="E7" s="77">
        <v>91003.402550564599</v>
      </c>
      <c r="F7" s="77">
        <v>114566.92562347784</v>
      </c>
      <c r="G7" s="77">
        <v>197025.54809437122</v>
      </c>
      <c r="H7" s="77">
        <v>295175.39910555078</v>
      </c>
      <c r="I7" s="77">
        <v>364587.52675934974</v>
      </c>
      <c r="J7" s="77">
        <v>322164.17660484649</v>
      </c>
      <c r="K7" s="77">
        <v>307185.29329303652</v>
      </c>
      <c r="L7" s="77">
        <v>287974.65824060549</v>
      </c>
      <c r="M7" s="77">
        <v>400854.78270846629</v>
      </c>
      <c r="N7" s="77">
        <v>342848.86686235812</v>
      </c>
      <c r="O7" s="78">
        <v>2804125.3610980562</v>
      </c>
      <c r="P7" s="21"/>
    </row>
    <row r="8" spans="1:16">
      <c r="A8" s="105"/>
      <c r="B8" s="3" t="s">
        <v>33</v>
      </c>
      <c r="C8" s="7">
        <v>1500</v>
      </c>
      <c r="D8" s="7">
        <v>1796</v>
      </c>
      <c r="E8" s="7">
        <v>7327</v>
      </c>
      <c r="F8" s="7">
        <v>10038</v>
      </c>
      <c r="G8" s="7">
        <v>10003</v>
      </c>
      <c r="H8" s="7">
        <v>10127</v>
      </c>
      <c r="I8" s="7">
        <v>10208</v>
      </c>
      <c r="J8" s="7">
        <v>10288</v>
      </c>
      <c r="K8" s="7">
        <v>10186</v>
      </c>
      <c r="L8" s="7">
        <v>10407</v>
      </c>
      <c r="M8" s="7">
        <v>11102</v>
      </c>
      <c r="N8" s="7">
        <v>11247</v>
      </c>
      <c r="O8" s="8">
        <v>104229</v>
      </c>
      <c r="P8" s="21"/>
    </row>
    <row r="9" spans="1:16">
      <c r="A9" s="105"/>
      <c r="B9" s="3" t="s">
        <v>80</v>
      </c>
      <c r="C9" s="7">
        <v>28232.000000000233</v>
      </c>
      <c r="D9" s="7">
        <v>12279.24</v>
      </c>
      <c r="E9" s="7">
        <v>57848.766241040736</v>
      </c>
      <c r="F9" s="7">
        <v>36097.274096148227</v>
      </c>
      <c r="G9" s="7">
        <v>696.71875</v>
      </c>
      <c r="H9" s="7">
        <v>32637</v>
      </c>
      <c r="I9" s="7">
        <v>134035.00000000093</v>
      </c>
      <c r="J9" s="7">
        <v>2457.9999999981374</v>
      </c>
      <c r="K9" s="7">
        <v>32764.275862071197</v>
      </c>
      <c r="L9" s="7">
        <v>2638.7199999964791</v>
      </c>
      <c r="M9" s="7">
        <v>-70489.999999997206</v>
      </c>
      <c r="N9" s="7">
        <v>106662.99999999814</v>
      </c>
      <c r="O9" s="8">
        <v>375859.99494925688</v>
      </c>
      <c r="P9" s="21"/>
    </row>
    <row r="10" spans="1:16">
      <c r="A10" s="80" t="s">
        <v>49</v>
      </c>
      <c r="B10" s="81"/>
      <c r="C10" s="9">
        <v>1148176</v>
      </c>
      <c r="D10" s="9">
        <v>956000.00200000009</v>
      </c>
      <c r="E10" s="9">
        <v>1565168.006241041</v>
      </c>
      <c r="F10" s="9">
        <v>1659823.9928461483</v>
      </c>
      <c r="G10" s="9">
        <v>2490000</v>
      </c>
      <c r="H10" s="9">
        <v>2662116.5018079188</v>
      </c>
      <c r="I10" s="9">
        <v>3005087.6549540437</v>
      </c>
      <c r="J10" s="9">
        <v>2856556.4249982038</v>
      </c>
      <c r="K10" s="9">
        <v>2673044.7834151662</v>
      </c>
      <c r="L10" s="9">
        <v>2513651.3452566322</v>
      </c>
      <c r="M10" s="9">
        <v>2644630.2069515269</v>
      </c>
      <c r="N10" s="9">
        <v>2110170.0284332647</v>
      </c>
      <c r="O10" s="9">
        <v>26284424.946903937</v>
      </c>
      <c r="P10" s="24"/>
    </row>
    <row r="11" spans="1:16">
      <c r="A11" s="105" t="s">
        <v>48</v>
      </c>
      <c r="B11" s="3" t="s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46122.498192080966</v>
      </c>
      <c r="I11" s="7">
        <v>62671.345045957358</v>
      </c>
      <c r="J11" s="7">
        <v>67413.575001794437</v>
      </c>
      <c r="K11" s="7">
        <v>66402.216584836075</v>
      </c>
      <c r="L11" s="7">
        <v>58825.654743364619</v>
      </c>
      <c r="M11" s="7">
        <v>62598.793048476145</v>
      </c>
      <c r="N11" s="7">
        <v>110989.77156673347</v>
      </c>
      <c r="O11" s="8">
        <v>475023.85418324312</v>
      </c>
      <c r="P11" s="21" t="s">
        <v>67</v>
      </c>
    </row>
    <row r="12" spans="1:16">
      <c r="A12" s="105"/>
      <c r="B12" s="3" t="s">
        <v>5</v>
      </c>
      <c r="C12" s="7">
        <v>194909.68606227508</v>
      </c>
      <c r="D12" s="7">
        <v>185558.0362338312</v>
      </c>
      <c r="E12" s="7">
        <v>265708.85559703637</v>
      </c>
      <c r="F12" s="7">
        <v>264050.68343489512</v>
      </c>
      <c r="G12" s="7">
        <v>389142.72661540785</v>
      </c>
      <c r="H12" s="7">
        <v>380254.13812710322</v>
      </c>
      <c r="I12" s="7">
        <v>383753.00366575527</v>
      </c>
      <c r="J12" s="7">
        <v>312691.71313835983</v>
      </c>
      <c r="K12" s="7">
        <v>253718.66961248469</v>
      </c>
      <c r="L12" s="7">
        <v>186397.81518048031</v>
      </c>
      <c r="M12" s="7">
        <v>159860.350935731</v>
      </c>
      <c r="N12" s="7">
        <v>87946.709344401534</v>
      </c>
      <c r="O12" s="8">
        <v>3063992.3879477615</v>
      </c>
      <c r="P12" s="21"/>
    </row>
    <row r="13" spans="1:16" ht="16.2">
      <c r="A13" s="105"/>
      <c r="B13" s="76" t="s">
        <v>6</v>
      </c>
      <c r="C13" s="77">
        <v>592582.89348176587</v>
      </c>
      <c r="D13" s="77">
        <v>661504.26501939795</v>
      </c>
      <c r="E13" s="77">
        <v>689155.28218225576</v>
      </c>
      <c r="F13" s="77">
        <v>667246.52313807525</v>
      </c>
      <c r="G13" s="77">
        <v>856877.84533830814</v>
      </c>
      <c r="H13" s="77">
        <v>1013892.2093900803</v>
      </c>
      <c r="I13" s="77">
        <v>1037124.5892784127</v>
      </c>
      <c r="J13" s="77">
        <v>1046452.4348212137</v>
      </c>
      <c r="K13" s="77">
        <v>1003523.5149974858</v>
      </c>
      <c r="L13" s="77">
        <v>994107.67291715427</v>
      </c>
      <c r="M13" s="77">
        <v>1115360.1765114125</v>
      </c>
      <c r="N13" s="77">
        <v>949993.89608663681</v>
      </c>
      <c r="O13" s="78">
        <v>10627821.3031622</v>
      </c>
      <c r="P13" s="21"/>
    </row>
    <row r="14" spans="1:16" ht="16.2">
      <c r="A14" s="105"/>
      <c r="B14" s="76" t="s">
        <v>7</v>
      </c>
      <c r="C14" s="77">
        <v>44507.192447038149</v>
      </c>
      <c r="D14" s="77">
        <v>33888.606084382103</v>
      </c>
      <c r="E14" s="77">
        <v>73325.110318611449</v>
      </c>
      <c r="F14" s="77">
        <v>81486.708757415618</v>
      </c>
      <c r="G14" s="77">
        <v>101260.41203690994</v>
      </c>
      <c r="H14" s="77">
        <v>131520.04550729122</v>
      </c>
      <c r="I14" s="77">
        <v>155853.4766347165</v>
      </c>
      <c r="J14" s="77">
        <v>150020.31716289397</v>
      </c>
      <c r="K14" s="77">
        <v>131391.23120199284</v>
      </c>
      <c r="L14" s="77">
        <v>111142.79142766958</v>
      </c>
      <c r="M14" s="77">
        <v>107413.10862714969</v>
      </c>
      <c r="N14" s="77">
        <v>77960.553672441762</v>
      </c>
      <c r="O14" s="78">
        <v>1199769.5538785127</v>
      </c>
      <c r="P14" s="21"/>
    </row>
    <row r="15" spans="1:16" ht="16.2">
      <c r="A15" s="105"/>
      <c r="B15" s="76" t="s">
        <v>8</v>
      </c>
      <c r="C15" s="77">
        <v>729987.1329795206</v>
      </c>
      <c r="D15" s="77">
        <v>543274.16376768379</v>
      </c>
      <c r="E15" s="77">
        <v>889343.99103352905</v>
      </c>
      <c r="F15" s="77">
        <v>792045.24622955115</v>
      </c>
      <c r="G15" s="77">
        <v>1026910.6180985604</v>
      </c>
      <c r="H15" s="77">
        <v>1127255.4236913526</v>
      </c>
      <c r="I15" s="77">
        <v>1237645.845196615</v>
      </c>
      <c r="J15" s="77">
        <v>1234236.2566211042</v>
      </c>
      <c r="K15" s="77">
        <v>1177354.5603675884</v>
      </c>
      <c r="L15" s="77">
        <v>1153307.1527196462</v>
      </c>
      <c r="M15" s="77">
        <v>1183584.199356962</v>
      </c>
      <c r="N15" s="77">
        <v>927193.75991728262</v>
      </c>
      <c r="O15" s="78">
        <v>12022138.349979397</v>
      </c>
      <c r="P15" s="21"/>
    </row>
    <row r="16" spans="1:16">
      <c r="A16" s="105"/>
      <c r="B16" s="3" t="s">
        <v>9</v>
      </c>
      <c r="C16" s="7">
        <v>950266.63117125805</v>
      </c>
      <c r="D16" s="7">
        <v>719348.31401720713</v>
      </c>
      <c r="E16" s="7">
        <v>1222585.1608685672</v>
      </c>
      <c r="F16" s="7">
        <v>1034096.7759400628</v>
      </c>
      <c r="G16" s="7">
        <v>1332881.4604108138</v>
      </c>
      <c r="H16" s="7">
        <v>1374561.1832841726</v>
      </c>
      <c r="I16" s="7">
        <v>1550084.0852245004</v>
      </c>
      <c r="J16" s="7">
        <v>1562737.2782564287</v>
      </c>
      <c r="K16" s="7">
        <v>1397435.2307169989</v>
      </c>
      <c r="L16" s="7">
        <v>1400528.3677550487</v>
      </c>
      <c r="M16" s="7">
        <v>1581385.1645687451</v>
      </c>
      <c r="N16" s="7">
        <v>1189429.649065458</v>
      </c>
      <c r="O16" s="8">
        <v>15315339.30127926</v>
      </c>
      <c r="P16" s="21"/>
    </row>
    <row r="17" spans="1:16">
      <c r="A17" s="105"/>
      <c r="B17" s="3" t="s">
        <v>34</v>
      </c>
      <c r="C17" s="7">
        <v>168828.00000000006</v>
      </c>
      <c r="D17" s="7">
        <v>119859.4</v>
      </c>
      <c r="E17" s="7">
        <v>164378.6</v>
      </c>
      <c r="F17" s="7">
        <v>178564.99999999994</v>
      </c>
      <c r="G17" s="7">
        <v>169889</v>
      </c>
      <c r="H17" s="7">
        <v>180170.00000000003</v>
      </c>
      <c r="I17" s="7">
        <v>187485.99999999997</v>
      </c>
      <c r="J17" s="7">
        <v>178233</v>
      </c>
      <c r="K17" s="7">
        <v>162827</v>
      </c>
      <c r="L17" s="7">
        <v>171206.00000000003</v>
      </c>
      <c r="M17" s="7">
        <v>165618.99999999997</v>
      </c>
      <c r="N17" s="7">
        <v>147961</v>
      </c>
      <c r="O17" s="8">
        <v>1995022</v>
      </c>
      <c r="P17" s="21"/>
    </row>
    <row r="18" spans="1:16">
      <c r="A18" s="105"/>
      <c r="B18" s="3" t="s">
        <v>44</v>
      </c>
      <c r="C18" s="7">
        <v>55784.40000000596</v>
      </c>
      <c r="D18" s="7">
        <v>2534.6</v>
      </c>
      <c r="E18" s="7">
        <v>140317.99451595781</v>
      </c>
      <c r="F18" s="7">
        <v>37087.05680463052</v>
      </c>
      <c r="G18" s="7">
        <v>57585.937499997206</v>
      </c>
      <c r="H18" s="7">
        <v>63084.999999997206</v>
      </c>
      <c r="I18" s="7">
        <v>66824.000000001863</v>
      </c>
      <c r="J18" s="7">
        <v>65319.000000003725</v>
      </c>
      <c r="K18" s="7">
        <v>64225.793103446253</v>
      </c>
      <c r="L18" s="7">
        <v>43574.199999998789</v>
      </c>
      <c r="M18" s="7">
        <v>-65156.000000002794</v>
      </c>
      <c r="N18" s="7">
        <v>159989.00000000792</v>
      </c>
      <c r="O18" s="8">
        <v>691170.98192404443</v>
      </c>
      <c r="P18" s="21"/>
    </row>
    <row r="19" spans="1:16">
      <c r="A19" s="105"/>
      <c r="B19" s="3" t="s">
        <v>17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294</v>
      </c>
      <c r="L19" s="7">
        <v>2866</v>
      </c>
      <c r="M19" s="7">
        <v>3219</v>
      </c>
      <c r="N19" s="7">
        <v>757</v>
      </c>
      <c r="O19" s="8">
        <v>7136</v>
      </c>
      <c r="P19" s="21" t="s">
        <v>66</v>
      </c>
    </row>
    <row r="20" spans="1:16">
      <c r="A20" s="105"/>
      <c r="B20" s="3" t="s">
        <v>15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116.92</v>
      </c>
      <c r="O20" s="8">
        <v>116.92</v>
      </c>
      <c r="P20" s="21" t="s">
        <v>65</v>
      </c>
    </row>
    <row r="21" spans="1:16">
      <c r="A21" s="105"/>
      <c r="B21" s="3" t="s">
        <v>16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2021.711913779108</v>
      </c>
      <c r="O21" s="8">
        <v>2021.711913779108</v>
      </c>
      <c r="P21" s="21" t="s">
        <v>65</v>
      </c>
    </row>
    <row r="22" spans="1:16">
      <c r="A22" s="105"/>
      <c r="B22" s="3" t="s">
        <v>35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15843.999999999985</v>
      </c>
      <c r="L22" s="7">
        <v>18723.999999999985</v>
      </c>
      <c r="M22" s="7">
        <v>22220.799999999981</v>
      </c>
      <c r="N22" s="7">
        <v>21736.360000000052</v>
      </c>
      <c r="O22" s="8">
        <v>78525.16</v>
      </c>
      <c r="P22" s="21"/>
    </row>
    <row r="23" spans="1:16">
      <c r="A23" s="105"/>
      <c r="B23" s="3" t="s">
        <v>36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30674.000000000029</v>
      </c>
      <c r="M23" s="7">
        <v>4047.1999999999753</v>
      </c>
      <c r="N23" s="7">
        <v>34011.640000000036</v>
      </c>
      <c r="O23" s="8">
        <v>68732.84000000004</v>
      </c>
      <c r="P23" s="21"/>
    </row>
    <row r="24" spans="1:16">
      <c r="A24" s="105"/>
      <c r="B24" s="5" t="s">
        <v>37</v>
      </c>
      <c r="C24" s="7">
        <v>0</v>
      </c>
      <c r="D24" s="7">
        <v>0</v>
      </c>
      <c r="E24" s="7">
        <v>377</v>
      </c>
      <c r="F24" s="7">
        <v>702</v>
      </c>
      <c r="G24" s="7">
        <v>868</v>
      </c>
      <c r="H24" s="7">
        <v>967</v>
      </c>
      <c r="I24" s="7">
        <v>1046</v>
      </c>
      <c r="J24" s="7">
        <v>1172</v>
      </c>
      <c r="K24" s="7">
        <v>1043</v>
      </c>
      <c r="L24" s="7">
        <v>1123</v>
      </c>
      <c r="M24" s="7">
        <v>1162</v>
      </c>
      <c r="N24" s="7">
        <v>1051</v>
      </c>
      <c r="O24" s="8">
        <v>9511</v>
      </c>
      <c r="P24" s="21"/>
    </row>
    <row r="25" spans="1:16">
      <c r="A25" s="105"/>
      <c r="B25" s="3" t="s">
        <v>53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3375</v>
      </c>
      <c r="O25" s="8">
        <v>3375</v>
      </c>
      <c r="P25" s="21" t="s">
        <v>68</v>
      </c>
    </row>
    <row r="26" spans="1:16" ht="21.75" customHeight="1">
      <c r="A26" s="80" t="s">
        <v>50</v>
      </c>
      <c r="B26" s="81"/>
      <c r="C26" s="9">
        <v>2736865.9361418639</v>
      </c>
      <c r="D26" s="9">
        <v>2265967.3851225022</v>
      </c>
      <c r="E26" s="9">
        <v>3445191.9945159578</v>
      </c>
      <c r="F26" s="9">
        <v>3055279.9943046304</v>
      </c>
      <c r="G26" s="9">
        <v>3935415.9999999972</v>
      </c>
      <c r="H26" s="9">
        <v>4317827.4981920784</v>
      </c>
      <c r="I26" s="9">
        <v>4682488.3450459596</v>
      </c>
      <c r="J26" s="9">
        <v>4618275.5750017986</v>
      </c>
      <c r="K26" s="9">
        <v>4274059.2165848333</v>
      </c>
      <c r="L26" s="9">
        <v>4172476.6547433627</v>
      </c>
      <c r="M26" s="9">
        <v>4341313.793048474</v>
      </c>
      <c r="N26" s="9">
        <v>3714533.9715667414</v>
      </c>
      <c r="O26" s="9">
        <v>45559696.364268199</v>
      </c>
      <c r="P26" s="24"/>
    </row>
    <row r="27" spans="1:16">
      <c r="A27" s="93" t="s">
        <v>51</v>
      </c>
      <c r="B27" s="3" t="s">
        <v>10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90690.090810194699</v>
      </c>
      <c r="K27" s="7">
        <v>80913.03801442789</v>
      </c>
      <c r="L27" s="7">
        <v>218428.43854256367</v>
      </c>
      <c r="M27" s="7">
        <v>193790.08664566258</v>
      </c>
      <c r="N27" s="7">
        <v>173922.69112026662</v>
      </c>
      <c r="O27" s="8">
        <v>757744.34513311554</v>
      </c>
      <c r="P27" s="21" t="s">
        <v>70</v>
      </c>
    </row>
    <row r="28" spans="1:16">
      <c r="A28" s="93"/>
      <c r="B28" s="3" t="s">
        <v>11</v>
      </c>
      <c r="C28" s="7">
        <v>140833.33333333331</v>
      </c>
      <c r="D28" s="7">
        <v>125540</v>
      </c>
      <c r="E28" s="7">
        <v>812138.63637986197</v>
      </c>
      <c r="F28" s="7">
        <v>806340.15693685005</v>
      </c>
      <c r="G28" s="7">
        <v>1650678.2216986199</v>
      </c>
      <c r="H28" s="7">
        <v>1073461.7064970222</v>
      </c>
      <c r="I28" s="7">
        <v>931544.6240181881</v>
      </c>
      <c r="J28" s="7">
        <v>943260.71676065528</v>
      </c>
      <c r="K28" s="7">
        <v>662597.84394243523</v>
      </c>
      <c r="L28" s="7">
        <v>647403.173099629</v>
      </c>
      <c r="M28" s="7">
        <v>714621.10180414107</v>
      </c>
      <c r="N28" s="7">
        <v>540004.37757916481</v>
      </c>
      <c r="O28" s="8">
        <v>9048423.8920499012</v>
      </c>
      <c r="P28" s="21"/>
    </row>
    <row r="29" spans="1:16">
      <c r="A29" s="93"/>
      <c r="B29" s="3" t="s">
        <v>12</v>
      </c>
      <c r="C29" s="7">
        <v>123265.33333333334</v>
      </c>
      <c r="D29" s="7">
        <v>374839</v>
      </c>
      <c r="E29" s="7">
        <v>214798.5966752278</v>
      </c>
      <c r="F29" s="7">
        <v>329604.17367368942</v>
      </c>
      <c r="G29" s="7">
        <v>1216531.085495129</v>
      </c>
      <c r="H29" s="7">
        <v>1057517.3748440326</v>
      </c>
      <c r="I29" s="7">
        <v>832034.95393757848</v>
      </c>
      <c r="J29" s="7">
        <v>1045116.4918195717</v>
      </c>
      <c r="K29" s="7">
        <v>1219729.6973438745</v>
      </c>
      <c r="L29" s="7">
        <v>795614.83606172889</v>
      </c>
      <c r="M29" s="7">
        <v>823177.59461209527</v>
      </c>
      <c r="N29" s="7">
        <v>499589.37198999373</v>
      </c>
      <c r="O29" s="8">
        <v>8531818.5097862557</v>
      </c>
      <c r="P29" s="21"/>
    </row>
    <row r="30" spans="1:16">
      <c r="A30" s="93"/>
      <c r="B30" s="3" t="s">
        <v>13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71422</v>
      </c>
      <c r="J30" s="7">
        <v>198549.27115964366</v>
      </c>
      <c r="K30" s="7">
        <v>164546.14862797273</v>
      </c>
      <c r="L30" s="7">
        <v>625267.65935035306</v>
      </c>
      <c r="M30" s="7">
        <v>986602.10002450459</v>
      </c>
      <c r="N30" s="7">
        <v>1138690.9501817808</v>
      </c>
      <c r="O30" s="8">
        <v>3185078.1293442547</v>
      </c>
      <c r="P30" s="21" t="s">
        <v>70</v>
      </c>
    </row>
    <row r="31" spans="1:16">
      <c r="A31" s="93"/>
      <c r="B31" s="3" t="s">
        <v>14</v>
      </c>
      <c r="C31" s="7">
        <v>321766.73052480927</v>
      </c>
      <c r="D31" s="7">
        <v>275968.61821083113</v>
      </c>
      <c r="E31" s="7">
        <v>292139.76694491028</v>
      </c>
      <c r="F31" s="7">
        <v>228431.66938946044</v>
      </c>
      <c r="G31" s="7">
        <v>285633.69280625094</v>
      </c>
      <c r="H31" s="7">
        <v>271252.91865894519</v>
      </c>
      <c r="I31" s="7">
        <v>347346.42204423383</v>
      </c>
      <c r="J31" s="7">
        <v>332477.72944993462</v>
      </c>
      <c r="K31" s="7">
        <v>300175.35310577229</v>
      </c>
      <c r="L31" s="7">
        <v>170808.82621531872</v>
      </c>
      <c r="M31" s="7">
        <v>127764.58262078578</v>
      </c>
      <c r="N31" s="7">
        <v>116069.25001702372</v>
      </c>
      <c r="O31" s="8">
        <v>3069835.5599882761</v>
      </c>
      <c r="P31" s="21"/>
    </row>
    <row r="32" spans="1:16">
      <c r="A32" s="93"/>
      <c r="B32" s="3" t="s">
        <v>38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12224</v>
      </c>
      <c r="O32" s="8">
        <v>12224</v>
      </c>
      <c r="P32" s="21"/>
    </row>
    <row r="33" spans="1:16">
      <c r="A33" s="93"/>
      <c r="B33" s="3" t="s">
        <v>45</v>
      </c>
      <c r="C33" s="7">
        <v>22644.666666659992</v>
      </c>
      <c r="D33" s="7">
        <v>5037</v>
      </c>
      <c r="E33" s="7">
        <v>70043.000000009779</v>
      </c>
      <c r="F33" s="7">
        <v>36423.98870474998</v>
      </c>
      <c r="G33" s="7">
        <v>58676.999999967404</v>
      </c>
      <c r="H33" s="7">
        <v>50568.000000017695</v>
      </c>
      <c r="I33" s="7">
        <v>4932.0000000125729</v>
      </c>
      <c r="J33" s="7">
        <v>33665.700000002049</v>
      </c>
      <c r="K33" s="7">
        <v>67477.918965512421</v>
      </c>
      <c r="L33" s="7">
        <v>8907.0799999912288</v>
      </c>
      <c r="M33" s="7">
        <v>-25610.000000001397</v>
      </c>
      <c r="N33" s="7">
        <v>139386.00000000652</v>
      </c>
      <c r="O33" s="8">
        <v>472152.35433692823</v>
      </c>
      <c r="P33" s="21"/>
    </row>
    <row r="34" spans="1:16">
      <c r="A34" s="93"/>
      <c r="B34" s="3" t="s">
        <v>18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13809.986730406763</v>
      </c>
      <c r="M34" s="7">
        <v>5574.5342928100736</v>
      </c>
      <c r="N34" s="7">
        <v>10113.359111770875</v>
      </c>
      <c r="O34" s="8">
        <v>29497.88013498771</v>
      </c>
      <c r="P34" s="21"/>
    </row>
    <row r="35" spans="1:16" ht="21" customHeight="1">
      <c r="A35" s="80" t="s">
        <v>39</v>
      </c>
      <c r="B35" s="81"/>
      <c r="C35" s="9">
        <v>608510.06385813584</v>
      </c>
      <c r="D35" s="9">
        <v>781384.61821083119</v>
      </c>
      <c r="E35" s="9">
        <v>1389120.0000000098</v>
      </c>
      <c r="F35" s="9">
        <v>1400799.9887047501</v>
      </c>
      <c r="G35" s="9">
        <v>3211519.9999999669</v>
      </c>
      <c r="H35" s="9">
        <v>2452800.0000000177</v>
      </c>
      <c r="I35" s="9">
        <v>2187280.000000013</v>
      </c>
      <c r="J35" s="9">
        <v>2643760.0000000023</v>
      </c>
      <c r="K35" s="9">
        <v>2495439.9999999949</v>
      </c>
      <c r="L35" s="9">
        <v>2480239.9999999916</v>
      </c>
      <c r="M35" s="9">
        <v>2825919.9999999977</v>
      </c>
      <c r="N35" s="9">
        <v>2630000.000000007</v>
      </c>
      <c r="O35" s="9">
        <v>25106774.670773719</v>
      </c>
      <c r="P35" s="24"/>
    </row>
    <row r="36" spans="1:16" ht="23.25" customHeight="1" thickBot="1">
      <c r="A36" s="100" t="s">
        <v>40</v>
      </c>
      <c r="B36" s="101"/>
      <c r="C36" s="17">
        <v>4493552</v>
      </c>
      <c r="D36" s="17">
        <v>4003352.0053333337</v>
      </c>
      <c r="E36" s="17">
        <v>6399480.0007570088</v>
      </c>
      <c r="F36" s="17">
        <v>6115903.9758555293</v>
      </c>
      <c r="G36" s="17">
        <v>9636935.9999999646</v>
      </c>
      <c r="H36" s="17">
        <v>9432744.0000000149</v>
      </c>
      <c r="I36" s="17">
        <v>9874856.0000000168</v>
      </c>
      <c r="J36" s="17">
        <v>10118592.000000004</v>
      </c>
      <c r="K36" s="17">
        <v>9442543.9999999944</v>
      </c>
      <c r="L36" s="17">
        <v>9166367.9999999851</v>
      </c>
      <c r="M36" s="17">
        <v>9811863.9999999981</v>
      </c>
      <c r="N36" s="17">
        <v>8454704.000000013</v>
      </c>
      <c r="O36" s="17">
        <v>96950895.981945843</v>
      </c>
      <c r="P36" s="25"/>
    </row>
    <row r="37" spans="1:16" ht="8.25" customHeight="1">
      <c r="A37" s="31"/>
      <c r="B37" s="32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2"/>
    </row>
    <row r="38" spans="1:16" ht="29.25" customHeight="1" thickBot="1">
      <c r="A38" s="79" t="s">
        <v>62</v>
      </c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</row>
    <row r="39" spans="1:16">
      <c r="A39" s="102" t="s">
        <v>56</v>
      </c>
      <c r="B39" s="88" t="s">
        <v>57</v>
      </c>
      <c r="C39" s="88" t="s">
        <v>58</v>
      </c>
      <c r="D39" s="88" t="s">
        <v>21</v>
      </c>
      <c r="E39" s="88" t="s">
        <v>22</v>
      </c>
      <c r="F39" s="88" t="s">
        <v>23</v>
      </c>
      <c r="G39" s="88" t="s">
        <v>24</v>
      </c>
      <c r="H39" s="88" t="s">
        <v>25</v>
      </c>
      <c r="I39" s="88" t="s">
        <v>26</v>
      </c>
      <c r="J39" s="88" t="s">
        <v>27</v>
      </c>
      <c r="K39" s="88" t="s">
        <v>28</v>
      </c>
      <c r="L39" s="88" t="s">
        <v>29</v>
      </c>
      <c r="M39" s="88" t="s">
        <v>30</v>
      </c>
      <c r="N39" s="88" t="s">
        <v>31</v>
      </c>
      <c r="O39" s="88" t="s">
        <v>74</v>
      </c>
      <c r="P39" s="90" t="s">
        <v>76</v>
      </c>
    </row>
    <row r="40" spans="1:16">
      <c r="A40" s="103"/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91"/>
    </row>
    <row r="41" spans="1:16" ht="18.75" customHeight="1">
      <c r="A41" s="93" t="s">
        <v>54</v>
      </c>
      <c r="B41" s="3" t="s">
        <v>10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90690.090810194699</v>
      </c>
      <c r="K41" s="11">
        <v>80913.03801442789</v>
      </c>
      <c r="L41" s="11">
        <v>218428.43854256367</v>
      </c>
      <c r="M41" s="11">
        <v>193790.08664566258</v>
      </c>
      <c r="N41" s="11">
        <v>173922.69112026662</v>
      </c>
      <c r="O41" s="11">
        <v>757744.34513311554</v>
      </c>
      <c r="P41" s="19" t="s">
        <v>69</v>
      </c>
    </row>
    <row r="42" spans="1:16" ht="18.75" customHeight="1">
      <c r="A42" s="93"/>
      <c r="B42" s="47" t="s">
        <v>59</v>
      </c>
      <c r="C42" s="48">
        <v>140833.33333333331</v>
      </c>
      <c r="D42" s="48">
        <v>125540</v>
      </c>
      <c r="E42" s="48">
        <v>812138.63637986197</v>
      </c>
      <c r="F42" s="48">
        <v>806340.15693685005</v>
      </c>
      <c r="G42" s="48">
        <v>1650678.2216986199</v>
      </c>
      <c r="H42" s="48">
        <v>1073461.7064970222</v>
      </c>
      <c r="I42" s="48">
        <v>931544.6240181881</v>
      </c>
      <c r="J42" s="48">
        <v>943260.71676065528</v>
      </c>
      <c r="K42" s="48">
        <v>662597.84394243523</v>
      </c>
      <c r="L42" s="48">
        <v>647403.173099629</v>
      </c>
      <c r="M42" s="48">
        <v>714621.10180414107</v>
      </c>
      <c r="N42" s="48">
        <v>540004.37757916481</v>
      </c>
      <c r="O42" s="49">
        <v>9048423.8920499012</v>
      </c>
      <c r="P42" s="19"/>
    </row>
    <row r="43" spans="1:16" ht="18.75" customHeight="1">
      <c r="A43" s="93"/>
      <c r="B43" s="50" t="s">
        <v>60</v>
      </c>
      <c r="C43" s="51">
        <v>123265.33333333334</v>
      </c>
      <c r="D43" s="51">
        <v>374839</v>
      </c>
      <c r="E43" s="51">
        <v>214798.5966752278</v>
      </c>
      <c r="F43" s="51">
        <v>329604.17367368942</v>
      </c>
      <c r="G43" s="51">
        <v>1216531.085495129</v>
      </c>
      <c r="H43" s="51">
        <v>1057517.3748440326</v>
      </c>
      <c r="I43" s="51">
        <v>832034.95393757848</v>
      </c>
      <c r="J43" s="51">
        <v>1045116.4918195717</v>
      </c>
      <c r="K43" s="51">
        <v>1219729.6973438745</v>
      </c>
      <c r="L43" s="51">
        <v>795614.83606172889</v>
      </c>
      <c r="M43" s="51">
        <v>823177.59461209527</v>
      </c>
      <c r="N43" s="51">
        <v>499589.37198999373</v>
      </c>
      <c r="O43" s="51">
        <v>8531818.5097862557</v>
      </c>
      <c r="P43" s="22"/>
    </row>
    <row r="44" spans="1:16" ht="18.75" customHeight="1">
      <c r="A44" s="93"/>
      <c r="B44" s="3" t="s">
        <v>13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71422</v>
      </c>
      <c r="J44" s="11">
        <v>198549.27115964366</v>
      </c>
      <c r="K44" s="11">
        <v>164546.14862797273</v>
      </c>
      <c r="L44" s="11">
        <v>625267.65935035306</v>
      </c>
      <c r="M44" s="11">
        <v>986602.10002450459</v>
      </c>
      <c r="N44" s="11">
        <v>1138690.9501817808</v>
      </c>
      <c r="O44" s="11">
        <v>3185078.1293442547</v>
      </c>
      <c r="P44" s="19" t="s">
        <v>61</v>
      </c>
    </row>
    <row r="45" spans="1:16" ht="18.75" customHeight="1">
      <c r="A45" s="93"/>
      <c r="B45" s="3" t="s">
        <v>14</v>
      </c>
      <c r="C45" s="11">
        <v>321766.73052480927</v>
      </c>
      <c r="D45" s="11">
        <v>275968.61821083113</v>
      </c>
      <c r="E45" s="11">
        <v>292139.76694491028</v>
      </c>
      <c r="F45" s="11">
        <v>228431.66938946044</v>
      </c>
      <c r="G45" s="11">
        <v>285633.69280625094</v>
      </c>
      <c r="H45" s="11">
        <v>271252.91865894519</v>
      </c>
      <c r="I45" s="11">
        <v>347346.42204423383</v>
      </c>
      <c r="J45" s="11">
        <v>332477.72944993462</v>
      </c>
      <c r="K45" s="11">
        <v>300175.35310577229</v>
      </c>
      <c r="L45" s="11">
        <v>170808.82621531872</v>
      </c>
      <c r="M45" s="11">
        <v>127764.58262078578</v>
      </c>
      <c r="N45" s="11">
        <v>116069.25001702372</v>
      </c>
      <c r="O45" s="11">
        <v>3069835.5599882761</v>
      </c>
      <c r="P45" s="19"/>
    </row>
    <row r="46" spans="1:16" ht="18.75" customHeight="1">
      <c r="A46" s="93"/>
      <c r="B46" s="3" t="s">
        <v>41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12224</v>
      </c>
      <c r="O46" s="11">
        <v>12224</v>
      </c>
      <c r="P46" s="19"/>
    </row>
    <row r="47" spans="1:16" ht="18.75" customHeight="1">
      <c r="A47" s="93"/>
      <c r="B47" s="3" t="s">
        <v>46</v>
      </c>
      <c r="C47" s="11">
        <v>22644.666666659992</v>
      </c>
      <c r="D47" s="11">
        <v>5037</v>
      </c>
      <c r="E47" s="11">
        <v>70043.000000009779</v>
      </c>
      <c r="F47" s="11">
        <v>36423.98870474998</v>
      </c>
      <c r="G47" s="11">
        <v>58676.999999967404</v>
      </c>
      <c r="H47" s="11">
        <v>50568.000000017695</v>
      </c>
      <c r="I47" s="11">
        <v>4932.0000000125729</v>
      </c>
      <c r="J47" s="11">
        <v>33665.700000002049</v>
      </c>
      <c r="K47" s="11">
        <v>67477.918965512421</v>
      </c>
      <c r="L47" s="11">
        <v>8907.0799999912288</v>
      </c>
      <c r="M47" s="11">
        <v>-25610.000000001397</v>
      </c>
      <c r="N47" s="11">
        <v>139386.00000000652</v>
      </c>
      <c r="O47" s="11">
        <v>472152.35433692823</v>
      </c>
      <c r="P47" s="19"/>
    </row>
    <row r="48" spans="1:16" ht="23.25" customHeight="1">
      <c r="A48" s="93"/>
      <c r="B48" s="3" t="s">
        <v>18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13809.986730406763</v>
      </c>
      <c r="M48" s="11">
        <v>5574.5342928100736</v>
      </c>
      <c r="N48" s="11">
        <v>10113.359111770875</v>
      </c>
      <c r="O48" s="11">
        <v>29497.88013498771</v>
      </c>
      <c r="P48" s="19"/>
    </row>
    <row r="49" spans="1:16" ht="21.75" customHeight="1">
      <c r="A49" s="80" t="s">
        <v>39</v>
      </c>
      <c r="B49" s="81"/>
      <c r="C49" s="9">
        <v>608510.06385813595</v>
      </c>
      <c r="D49" s="9">
        <v>781384.61821083119</v>
      </c>
      <c r="E49" s="9">
        <v>1389120.0000000098</v>
      </c>
      <c r="F49" s="9">
        <v>1400799.9887047501</v>
      </c>
      <c r="G49" s="9">
        <v>3211519.9999999669</v>
      </c>
      <c r="H49" s="9">
        <v>2452800.0000000177</v>
      </c>
      <c r="I49" s="9">
        <v>2187280.000000013</v>
      </c>
      <c r="J49" s="9">
        <v>2643760.0000000023</v>
      </c>
      <c r="K49" s="9">
        <v>2495439.9999999949</v>
      </c>
      <c r="L49" s="9">
        <v>2480239.9999999916</v>
      </c>
      <c r="M49" s="9">
        <v>2825919.9999999977</v>
      </c>
      <c r="N49" s="9">
        <v>2630000.000000007</v>
      </c>
      <c r="O49" s="9">
        <v>25106774.670773719</v>
      </c>
      <c r="P49" s="24"/>
    </row>
    <row r="50" spans="1:16" ht="21.75" customHeight="1">
      <c r="A50" s="86" t="s">
        <v>40</v>
      </c>
      <c r="B50" s="87"/>
      <c r="C50" s="10">
        <v>4493552</v>
      </c>
      <c r="D50" s="10">
        <v>4003352.0053333337</v>
      </c>
      <c r="E50" s="10">
        <v>6399480.0007570088</v>
      </c>
      <c r="F50" s="10">
        <v>6115903.9758555293</v>
      </c>
      <c r="G50" s="10">
        <v>9636935.9999999646</v>
      </c>
      <c r="H50" s="10">
        <v>9432744.0000000149</v>
      </c>
      <c r="I50" s="10">
        <v>9874856.0000000168</v>
      </c>
      <c r="J50" s="10">
        <v>10118592.000000004</v>
      </c>
      <c r="K50" s="10">
        <v>9442543.9999999944</v>
      </c>
      <c r="L50" s="10">
        <v>9166367.9999999851</v>
      </c>
      <c r="M50" s="10">
        <v>9811863.9999999981</v>
      </c>
      <c r="N50" s="10">
        <v>8454704.000000013</v>
      </c>
      <c r="O50" s="10">
        <v>96950895.981945843</v>
      </c>
      <c r="P50" s="26"/>
    </row>
    <row r="51" spans="1:16" ht="21.75" customHeight="1">
      <c r="A51" s="82" t="s">
        <v>63</v>
      </c>
      <c r="B51" s="83"/>
      <c r="C51" s="12">
        <f>C42/C50</f>
        <v>3.1341204760361806E-2</v>
      </c>
      <c r="D51" s="12">
        <f t="shared" ref="D51:O51" si="0">D42/D50</f>
        <v>3.1358721349697319E-2</v>
      </c>
      <c r="E51" s="12">
        <f t="shared" si="0"/>
        <v>0.12690697311090782</v>
      </c>
      <c r="F51" s="12">
        <f t="shared" si="0"/>
        <v>0.13184316825773157</v>
      </c>
      <c r="G51" s="12">
        <f t="shared" si="0"/>
        <v>0.17128662281233639</v>
      </c>
      <c r="H51" s="12">
        <f t="shared" si="0"/>
        <v>0.11380163677685098</v>
      </c>
      <c r="I51" s="12">
        <f t="shared" si="0"/>
        <v>9.4335008431331704E-2</v>
      </c>
      <c r="J51" s="12">
        <f t="shared" si="0"/>
        <v>9.3220550523299583E-2</v>
      </c>
      <c r="K51" s="12">
        <f t="shared" si="0"/>
        <v>7.0171538935104319E-2</v>
      </c>
      <c r="L51" s="12">
        <f t="shared" si="0"/>
        <v>7.0628101893752251E-2</v>
      </c>
      <c r="M51" s="12">
        <f t="shared" si="0"/>
        <v>7.2832348858906035E-2</v>
      </c>
      <c r="N51" s="12">
        <f t="shared" si="0"/>
        <v>6.3870287780525961E-2</v>
      </c>
      <c r="O51" s="12">
        <f t="shared" si="0"/>
        <v>9.3329966684731772E-2</v>
      </c>
      <c r="P51" s="27"/>
    </row>
    <row r="52" spans="1:16" ht="21.75" customHeight="1" thickBot="1">
      <c r="A52" s="84" t="s">
        <v>64</v>
      </c>
      <c r="B52" s="85"/>
      <c r="C52" s="20">
        <f>C43/C50</f>
        <v>2.743160273505978E-2</v>
      </c>
      <c r="D52" s="20">
        <f t="shared" ref="D52:O52" si="1">D43/D50</f>
        <v>9.36312868567723E-2</v>
      </c>
      <c r="E52" s="20">
        <f t="shared" si="1"/>
        <v>3.3565007883424716E-2</v>
      </c>
      <c r="F52" s="20">
        <f t="shared" si="1"/>
        <v>5.3892960872980747E-2</v>
      </c>
      <c r="G52" s="20">
        <f t="shared" si="1"/>
        <v>0.12623629393150826</v>
      </c>
      <c r="H52" s="20">
        <f t="shared" si="1"/>
        <v>0.11211131934080167</v>
      </c>
      <c r="I52" s="20">
        <f t="shared" si="1"/>
        <v>8.4257932868851665E-2</v>
      </c>
      <c r="J52" s="20">
        <f t="shared" si="1"/>
        <v>0.10328675094514843</v>
      </c>
      <c r="K52" s="20">
        <f t="shared" si="1"/>
        <v>0.12917384312361957</v>
      </c>
      <c r="L52" s="20">
        <f t="shared" si="1"/>
        <v>8.6797173761922947E-2</v>
      </c>
      <c r="M52" s="20">
        <f t="shared" si="1"/>
        <v>8.3896148031821008E-2</v>
      </c>
      <c r="N52" s="20">
        <f t="shared" si="1"/>
        <v>5.9090107943458807E-2</v>
      </c>
      <c r="O52" s="20">
        <f t="shared" si="1"/>
        <v>8.8001440557857732E-2</v>
      </c>
      <c r="P52" s="28"/>
    </row>
    <row r="54" spans="1:16" ht="26.25" customHeight="1" thickBot="1">
      <c r="A54" s="79" t="s">
        <v>78</v>
      </c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</row>
    <row r="55" spans="1:16" ht="26.25" customHeight="1">
      <c r="A55" s="18" t="s">
        <v>71</v>
      </c>
      <c r="B55" s="13" t="s">
        <v>72</v>
      </c>
      <c r="C55" s="13" t="s">
        <v>73</v>
      </c>
      <c r="D55" s="13" t="s">
        <v>21</v>
      </c>
      <c r="E55" s="13" t="s">
        <v>22</v>
      </c>
      <c r="F55" s="13" t="s">
        <v>23</v>
      </c>
      <c r="G55" s="13" t="s">
        <v>24</v>
      </c>
      <c r="H55" s="13" t="s">
        <v>25</v>
      </c>
      <c r="I55" s="13" t="s">
        <v>26</v>
      </c>
      <c r="J55" s="13" t="s">
        <v>27</v>
      </c>
      <c r="K55" s="13" t="s">
        <v>28</v>
      </c>
      <c r="L55" s="13" t="s">
        <v>29</v>
      </c>
      <c r="M55" s="13" t="s">
        <v>30</v>
      </c>
      <c r="N55" s="13" t="s">
        <v>31</v>
      </c>
      <c r="O55" s="13" t="s">
        <v>75</v>
      </c>
      <c r="P55" s="14" t="s">
        <v>77</v>
      </c>
    </row>
    <row r="56" spans="1:16" ht="21.75" customHeight="1">
      <c r="A56" s="15">
        <v>1</v>
      </c>
      <c r="B56" s="4" t="s">
        <v>12</v>
      </c>
      <c r="C56" s="29">
        <f t="shared" ref="C56:N56" si="2">C29</f>
        <v>123265.33333333334</v>
      </c>
      <c r="D56" s="29">
        <f t="shared" si="2"/>
        <v>374839</v>
      </c>
      <c r="E56" s="29">
        <f t="shared" si="2"/>
        <v>214798.5966752278</v>
      </c>
      <c r="F56" s="29">
        <f t="shared" si="2"/>
        <v>329604.17367368942</v>
      </c>
      <c r="G56" s="29">
        <f t="shared" si="2"/>
        <v>1216531.085495129</v>
      </c>
      <c r="H56" s="29">
        <f t="shared" si="2"/>
        <v>1057517.3748440326</v>
      </c>
      <c r="I56" s="29">
        <f t="shared" si="2"/>
        <v>832034.95393757848</v>
      </c>
      <c r="J56" s="29">
        <f t="shared" si="2"/>
        <v>1045116.4918195717</v>
      </c>
      <c r="K56" s="29">
        <f t="shared" si="2"/>
        <v>1219729.6973438745</v>
      </c>
      <c r="L56" s="29">
        <f t="shared" si="2"/>
        <v>795614.83606172889</v>
      </c>
      <c r="M56" s="29">
        <f t="shared" si="2"/>
        <v>823177.59461209527</v>
      </c>
      <c r="N56" s="29">
        <f t="shared" si="2"/>
        <v>499589.37198999373</v>
      </c>
      <c r="O56" s="29">
        <f t="shared" ref="O56:O57" si="3">SUM(C56:N56)</f>
        <v>8531818.5097862557</v>
      </c>
      <c r="P56" s="21"/>
    </row>
    <row r="57" spans="1:16" ht="21.75" customHeight="1">
      <c r="A57" s="16">
        <v>2</v>
      </c>
      <c r="B57" s="3" t="s">
        <v>42</v>
      </c>
      <c r="C57" s="2">
        <f t="shared" ref="C57:N57" si="4">C36</f>
        <v>4493552</v>
      </c>
      <c r="D57" s="2">
        <f t="shared" si="4"/>
        <v>4003352.0053333337</v>
      </c>
      <c r="E57" s="2">
        <f t="shared" si="4"/>
        <v>6399480.0007570088</v>
      </c>
      <c r="F57" s="2">
        <f t="shared" si="4"/>
        <v>6115903.9758555293</v>
      </c>
      <c r="G57" s="2">
        <f t="shared" si="4"/>
        <v>9636935.9999999646</v>
      </c>
      <c r="H57" s="2">
        <f t="shared" si="4"/>
        <v>9432744.0000000149</v>
      </c>
      <c r="I57" s="2">
        <f t="shared" si="4"/>
        <v>9874856.0000000168</v>
      </c>
      <c r="J57" s="2">
        <f t="shared" si="4"/>
        <v>10118592.000000004</v>
      </c>
      <c r="K57" s="2">
        <f t="shared" si="4"/>
        <v>9442543.9999999944</v>
      </c>
      <c r="L57" s="2">
        <f t="shared" si="4"/>
        <v>9166367.9999999851</v>
      </c>
      <c r="M57" s="2">
        <f t="shared" si="4"/>
        <v>9811863.9999999981</v>
      </c>
      <c r="N57" s="2">
        <f t="shared" si="4"/>
        <v>8454704.000000013</v>
      </c>
      <c r="O57" s="29">
        <f t="shared" si="3"/>
        <v>96950895.981945872</v>
      </c>
      <c r="P57" s="21"/>
    </row>
    <row r="58" spans="1:16" ht="21.75" customHeight="1">
      <c r="A58" s="16">
        <v>3</v>
      </c>
      <c r="B58" s="3" t="s">
        <v>43</v>
      </c>
      <c r="C58" s="30">
        <f>(C56/C57)</f>
        <v>2.743160273505978E-2</v>
      </c>
      <c r="D58" s="30">
        <f t="shared" ref="D58:O58" si="5">(D56/D57)</f>
        <v>9.36312868567723E-2</v>
      </c>
      <c r="E58" s="30">
        <f t="shared" si="5"/>
        <v>3.3565007883424716E-2</v>
      </c>
      <c r="F58" s="30">
        <f t="shared" si="5"/>
        <v>5.3892960872980747E-2</v>
      </c>
      <c r="G58" s="30">
        <f t="shared" si="5"/>
        <v>0.12623629393150826</v>
      </c>
      <c r="H58" s="30">
        <f t="shared" si="5"/>
        <v>0.11211131934080167</v>
      </c>
      <c r="I58" s="30">
        <f t="shared" si="5"/>
        <v>8.4257932868851665E-2</v>
      </c>
      <c r="J58" s="30">
        <f t="shared" si="5"/>
        <v>0.10328675094514843</v>
      </c>
      <c r="K58" s="30">
        <f t="shared" si="5"/>
        <v>0.12917384312361957</v>
      </c>
      <c r="L58" s="30">
        <f t="shared" si="5"/>
        <v>8.6797173761922947E-2</v>
      </c>
      <c r="M58" s="30">
        <f t="shared" si="5"/>
        <v>8.3896148031821008E-2</v>
      </c>
      <c r="N58" s="30">
        <f t="shared" si="5"/>
        <v>5.9090107943458807E-2</v>
      </c>
      <c r="O58" s="30">
        <f t="shared" si="5"/>
        <v>8.8001440557857705E-2</v>
      </c>
      <c r="P58" s="21"/>
    </row>
    <row r="59" spans="1:16">
      <c r="A59" s="34"/>
      <c r="B59" s="35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7"/>
    </row>
    <row r="60" spans="1:16">
      <c r="A60" s="34"/>
      <c r="B60" s="35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7"/>
    </row>
    <row r="61" spans="1:16">
      <c r="A61" s="34"/>
      <c r="B61" s="35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7"/>
    </row>
    <row r="62" spans="1:16">
      <c r="A62" s="34"/>
      <c r="B62" s="35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7"/>
    </row>
    <row r="63" spans="1:16">
      <c r="A63" s="34"/>
      <c r="B63" s="35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7"/>
    </row>
    <row r="64" spans="1:16">
      <c r="A64" s="34"/>
      <c r="B64" s="35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7"/>
    </row>
    <row r="65" spans="1:16">
      <c r="A65" s="34"/>
      <c r="B65" s="35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7"/>
    </row>
    <row r="66" spans="1:16">
      <c r="A66" s="34"/>
      <c r="B66" s="35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7"/>
    </row>
    <row r="67" spans="1:16">
      <c r="A67" s="34"/>
      <c r="B67" s="35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7"/>
    </row>
    <row r="68" spans="1:16">
      <c r="A68" s="34"/>
      <c r="B68" s="35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7"/>
    </row>
    <row r="69" spans="1:16">
      <c r="A69" s="34"/>
      <c r="B69" s="35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7"/>
    </row>
    <row r="70" spans="1:16">
      <c r="A70" s="34"/>
      <c r="B70" s="35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7"/>
    </row>
    <row r="71" spans="1:16">
      <c r="A71" s="34"/>
      <c r="B71" s="35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7"/>
    </row>
    <row r="72" spans="1:16">
      <c r="A72" s="34"/>
      <c r="B72" s="35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7"/>
    </row>
    <row r="73" spans="1:16">
      <c r="A73" s="34"/>
      <c r="B73" s="35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7"/>
    </row>
    <row r="74" spans="1:16">
      <c r="A74" s="34"/>
      <c r="B74" s="35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7"/>
    </row>
    <row r="75" spans="1:16">
      <c r="A75" s="34"/>
      <c r="B75" s="35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7"/>
    </row>
    <row r="76" spans="1:16" ht="16.2" thickBot="1">
      <c r="A76" s="38"/>
      <c r="B76" s="39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1"/>
    </row>
    <row r="79" spans="1:16" ht="24" thickBot="1">
      <c r="A79" s="79" t="s">
        <v>85</v>
      </c>
      <c r="B79" s="79"/>
      <c r="C79" s="79"/>
      <c r="D79" s="79"/>
      <c r="E79" s="79"/>
      <c r="F79" s="79"/>
      <c r="G79" s="79"/>
      <c r="H79" s="79"/>
      <c r="I79" s="79"/>
      <c r="J79" s="79"/>
      <c r="K79" s="79"/>
      <c r="L79" s="79"/>
      <c r="M79" s="79"/>
      <c r="N79" s="79"/>
      <c r="O79" s="79"/>
      <c r="P79" s="79"/>
    </row>
    <row r="80" spans="1:16" ht="22.5" customHeight="1">
      <c r="A80" s="72" t="s">
        <v>71</v>
      </c>
      <c r="B80" s="70" t="s">
        <v>57</v>
      </c>
      <c r="C80" s="70" t="s">
        <v>20</v>
      </c>
      <c r="D80" s="70" t="s">
        <v>21</v>
      </c>
      <c r="E80" s="70" t="s">
        <v>22</v>
      </c>
      <c r="F80" s="70" t="s">
        <v>23</v>
      </c>
      <c r="G80" s="70" t="s">
        <v>24</v>
      </c>
      <c r="H80" s="70" t="s">
        <v>25</v>
      </c>
      <c r="I80" s="70" t="s">
        <v>26</v>
      </c>
      <c r="J80" s="70" t="s">
        <v>27</v>
      </c>
      <c r="K80" s="70" t="s">
        <v>28</v>
      </c>
      <c r="L80" s="70" t="s">
        <v>29</v>
      </c>
      <c r="M80" s="70" t="s">
        <v>30</v>
      </c>
      <c r="N80" s="70" t="s">
        <v>31</v>
      </c>
      <c r="O80" s="70" t="s">
        <v>32</v>
      </c>
      <c r="P80" s="71" t="s">
        <v>52</v>
      </c>
    </row>
    <row r="81" spans="1:16" ht="21" customHeight="1">
      <c r="A81" s="73">
        <v>1</v>
      </c>
      <c r="B81" s="4" t="s">
        <v>11</v>
      </c>
      <c r="C81" s="52">
        <f>C28</f>
        <v>140833.33333333331</v>
      </c>
      <c r="D81" s="52">
        <f t="shared" ref="D81:N81" si="6">D28</f>
        <v>125540</v>
      </c>
      <c r="E81" s="52">
        <f t="shared" si="6"/>
        <v>812138.63637986197</v>
      </c>
      <c r="F81" s="52">
        <f t="shared" si="6"/>
        <v>806340.15693685005</v>
      </c>
      <c r="G81" s="52">
        <f t="shared" si="6"/>
        <v>1650678.2216986199</v>
      </c>
      <c r="H81" s="52">
        <f t="shared" si="6"/>
        <v>1073461.7064970222</v>
      </c>
      <c r="I81" s="52">
        <f t="shared" si="6"/>
        <v>931544.6240181881</v>
      </c>
      <c r="J81" s="52">
        <f t="shared" si="6"/>
        <v>943260.71676065528</v>
      </c>
      <c r="K81" s="52">
        <f t="shared" si="6"/>
        <v>662597.84394243523</v>
      </c>
      <c r="L81" s="52">
        <f t="shared" si="6"/>
        <v>647403.173099629</v>
      </c>
      <c r="M81" s="52">
        <f t="shared" si="6"/>
        <v>714621.10180414107</v>
      </c>
      <c r="N81" s="52">
        <f t="shared" si="6"/>
        <v>540004.37757916481</v>
      </c>
      <c r="O81" s="29">
        <f t="shared" ref="O81:O82" si="7">SUM(C81:N81)</f>
        <v>9048423.8920499012</v>
      </c>
      <c r="P81" s="21"/>
    </row>
    <row r="82" spans="1:16" ht="21" customHeight="1">
      <c r="A82" s="74">
        <v>2</v>
      </c>
      <c r="B82" s="3" t="s">
        <v>42</v>
      </c>
      <c r="C82" s="7">
        <f>C36</f>
        <v>4493552</v>
      </c>
      <c r="D82" s="7">
        <f t="shared" ref="D82:N82" si="8">D36</f>
        <v>4003352.0053333337</v>
      </c>
      <c r="E82" s="7">
        <f t="shared" si="8"/>
        <v>6399480.0007570088</v>
      </c>
      <c r="F82" s="7">
        <f t="shared" si="8"/>
        <v>6115903.9758555293</v>
      </c>
      <c r="G82" s="7">
        <f t="shared" si="8"/>
        <v>9636935.9999999646</v>
      </c>
      <c r="H82" s="7">
        <f t="shared" si="8"/>
        <v>9432744.0000000149</v>
      </c>
      <c r="I82" s="7">
        <f t="shared" si="8"/>
        <v>9874856.0000000168</v>
      </c>
      <c r="J82" s="7">
        <f t="shared" si="8"/>
        <v>10118592.000000004</v>
      </c>
      <c r="K82" s="7">
        <f t="shared" si="8"/>
        <v>9442543.9999999944</v>
      </c>
      <c r="L82" s="7">
        <f t="shared" si="8"/>
        <v>9166367.9999999851</v>
      </c>
      <c r="M82" s="7">
        <f t="shared" si="8"/>
        <v>9811863.9999999981</v>
      </c>
      <c r="N82" s="7">
        <f t="shared" si="8"/>
        <v>8454704.000000013</v>
      </c>
      <c r="O82" s="29">
        <f t="shared" si="7"/>
        <v>96950895.981945872</v>
      </c>
      <c r="P82" s="21"/>
    </row>
    <row r="83" spans="1:16" ht="21" customHeight="1">
      <c r="A83" s="74">
        <v>3</v>
      </c>
      <c r="B83" s="3" t="s">
        <v>84</v>
      </c>
      <c r="C83" s="30">
        <f>(C81/C82)</f>
        <v>3.1341204760361806E-2</v>
      </c>
      <c r="D83" s="30">
        <f t="shared" ref="D83:O83" si="9">(D81/D82)</f>
        <v>3.1358721349697319E-2</v>
      </c>
      <c r="E83" s="30">
        <f t="shared" si="9"/>
        <v>0.12690697311090782</v>
      </c>
      <c r="F83" s="30">
        <f t="shared" si="9"/>
        <v>0.13184316825773157</v>
      </c>
      <c r="G83" s="30">
        <f t="shared" si="9"/>
        <v>0.17128662281233639</v>
      </c>
      <c r="H83" s="30">
        <f t="shared" si="9"/>
        <v>0.11380163677685098</v>
      </c>
      <c r="I83" s="30">
        <f t="shared" si="9"/>
        <v>9.4335008431331704E-2</v>
      </c>
      <c r="J83" s="30">
        <f t="shared" si="9"/>
        <v>9.3220550523299583E-2</v>
      </c>
      <c r="K83" s="30">
        <f t="shared" si="9"/>
        <v>7.0171538935104319E-2</v>
      </c>
      <c r="L83" s="30">
        <f t="shared" si="9"/>
        <v>7.0628101893752251E-2</v>
      </c>
      <c r="M83" s="30">
        <f t="shared" si="9"/>
        <v>7.2832348858906035E-2</v>
      </c>
      <c r="N83" s="30">
        <f t="shared" si="9"/>
        <v>6.3870287780525961E-2</v>
      </c>
      <c r="O83" s="30">
        <f t="shared" si="9"/>
        <v>9.3329966684731744E-2</v>
      </c>
      <c r="P83" s="21"/>
    </row>
  </sheetData>
  <mergeCells count="48">
    <mergeCell ref="A26:B26"/>
    <mergeCell ref="A35:B35"/>
    <mergeCell ref="A54:P54"/>
    <mergeCell ref="J2:J3"/>
    <mergeCell ref="K2:K3"/>
    <mergeCell ref="L2:L3"/>
    <mergeCell ref="A4:A9"/>
    <mergeCell ref="A11:A25"/>
    <mergeCell ref="A10:B10"/>
    <mergeCell ref="O2:O3"/>
    <mergeCell ref="P2:P3"/>
    <mergeCell ref="B39:B40"/>
    <mergeCell ref="C39:C40"/>
    <mergeCell ref="D39:D40"/>
    <mergeCell ref="E39:E40"/>
    <mergeCell ref="F39:F40"/>
    <mergeCell ref="A1:O1"/>
    <mergeCell ref="A41:A48"/>
    <mergeCell ref="M2:M3"/>
    <mergeCell ref="N2:N3"/>
    <mergeCell ref="D2:D3"/>
    <mergeCell ref="E2:E3"/>
    <mergeCell ref="F2:F3"/>
    <mergeCell ref="G2:G3"/>
    <mergeCell ref="H2:H3"/>
    <mergeCell ref="I2:I3"/>
    <mergeCell ref="A2:B2"/>
    <mergeCell ref="A3:B3"/>
    <mergeCell ref="C2:C3"/>
    <mergeCell ref="A36:B36"/>
    <mergeCell ref="A27:A34"/>
    <mergeCell ref="A39:A40"/>
    <mergeCell ref="A79:P79"/>
    <mergeCell ref="A49:B49"/>
    <mergeCell ref="A38:P38"/>
    <mergeCell ref="A51:B51"/>
    <mergeCell ref="A52:B52"/>
    <mergeCell ref="A50:B50"/>
    <mergeCell ref="L39:L40"/>
    <mergeCell ref="M39:M40"/>
    <mergeCell ref="N39:N40"/>
    <mergeCell ref="O39:O40"/>
    <mergeCell ref="P39:P40"/>
    <mergeCell ref="G39:G40"/>
    <mergeCell ref="H39:H40"/>
    <mergeCell ref="I39:I40"/>
    <mergeCell ref="J39:J40"/>
    <mergeCell ref="K39:K40"/>
  </mergeCells>
  <phoneticPr fontId="2" type="noConversion"/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P85"/>
  <sheetViews>
    <sheetView zoomScale="90" zoomScaleNormal="90" workbookViewId="0">
      <pane xSplit="2" ySplit="3" topLeftCell="C40" activePane="bottomRight" state="frozen"/>
      <selection pane="topRight" activeCell="C1" sqref="C1"/>
      <selection pane="bottomLeft" activeCell="A4" sqref="A4"/>
      <selection pane="bottomRight" activeCell="C21" sqref="C21"/>
    </sheetView>
  </sheetViews>
  <sheetFormatPr defaultColWidth="9" defaultRowHeight="15.6"/>
  <cols>
    <col min="1" max="1" width="11.6640625" style="1" customWidth="1"/>
    <col min="2" max="2" width="22.6640625" style="6" customWidth="1"/>
    <col min="3" max="14" width="17.109375" style="1" customWidth="1"/>
    <col min="15" max="15" width="19.33203125" style="1" customWidth="1"/>
    <col min="16" max="16" width="16.88671875" style="23" customWidth="1"/>
    <col min="17" max="16384" width="9" style="1"/>
  </cols>
  <sheetData>
    <row r="1" spans="1:16" ht="27.75" customHeight="1" thickBot="1">
      <c r="A1" s="110" t="s">
        <v>79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</row>
    <row r="2" spans="1:16" ht="20.25" customHeight="1">
      <c r="A2" s="94" t="s">
        <v>19</v>
      </c>
      <c r="B2" s="95"/>
      <c r="C2" s="98" t="s">
        <v>20</v>
      </c>
      <c r="D2" s="88" t="s">
        <v>21</v>
      </c>
      <c r="E2" s="88" t="s">
        <v>22</v>
      </c>
      <c r="F2" s="88" t="s">
        <v>23</v>
      </c>
      <c r="G2" s="88" t="s">
        <v>24</v>
      </c>
      <c r="H2" s="88" t="s">
        <v>25</v>
      </c>
      <c r="I2" s="88" t="s">
        <v>26</v>
      </c>
      <c r="J2" s="88" t="s">
        <v>27</v>
      </c>
      <c r="K2" s="88" t="s">
        <v>28</v>
      </c>
      <c r="L2" s="88" t="s">
        <v>29</v>
      </c>
      <c r="M2" s="88" t="s">
        <v>30</v>
      </c>
      <c r="N2" s="88" t="s">
        <v>31</v>
      </c>
      <c r="O2" s="88" t="s">
        <v>32</v>
      </c>
      <c r="P2" s="90" t="s">
        <v>52</v>
      </c>
    </row>
    <row r="3" spans="1:16" ht="20.25" customHeight="1">
      <c r="A3" s="96" t="s">
        <v>55</v>
      </c>
      <c r="B3" s="97"/>
      <c r="C3" s="9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91"/>
    </row>
    <row r="4" spans="1:16">
      <c r="A4" s="108" t="s">
        <v>47</v>
      </c>
      <c r="B4" s="4" t="s">
        <v>82</v>
      </c>
      <c r="C4" s="7">
        <v>82243</v>
      </c>
      <c r="D4" s="7">
        <v>2740.53</v>
      </c>
      <c r="E4" s="7"/>
      <c r="F4" s="7"/>
      <c r="G4" s="7"/>
      <c r="H4" s="7"/>
      <c r="I4" s="7"/>
      <c r="J4" s="7"/>
      <c r="K4" s="7"/>
      <c r="L4" s="7"/>
      <c r="M4" s="7"/>
      <c r="N4" s="7"/>
      <c r="O4" s="8">
        <f>SUM(C4:N4)</f>
        <v>84983.53</v>
      </c>
      <c r="P4" s="21"/>
    </row>
    <row r="5" spans="1:16">
      <c r="A5" s="108"/>
      <c r="B5" s="4" t="s">
        <v>1</v>
      </c>
      <c r="C5" s="7">
        <v>457612</v>
      </c>
      <c r="D5" s="7">
        <v>673617.39</v>
      </c>
      <c r="E5" s="7"/>
      <c r="F5" s="7"/>
      <c r="G5" s="7"/>
      <c r="H5" s="7"/>
      <c r="I5" s="7"/>
      <c r="J5" s="7"/>
      <c r="K5" s="7"/>
      <c r="L5" s="7"/>
      <c r="M5" s="7"/>
      <c r="N5" s="7"/>
      <c r="O5" s="8">
        <f>SUM(C5:N5)</f>
        <v>1131229.3900000001</v>
      </c>
      <c r="P5" s="21"/>
    </row>
    <row r="6" spans="1:16">
      <c r="A6" s="109"/>
      <c r="B6" s="3" t="s">
        <v>2</v>
      </c>
      <c r="C6" s="7">
        <v>21867.9</v>
      </c>
      <c r="D6" s="7">
        <v>29135.06</v>
      </c>
      <c r="E6" s="7"/>
      <c r="F6" s="7"/>
      <c r="G6" s="7"/>
      <c r="H6" s="7"/>
      <c r="I6" s="7"/>
      <c r="J6" s="7"/>
      <c r="K6" s="7"/>
      <c r="L6" s="7"/>
      <c r="M6" s="7"/>
      <c r="N6" s="7"/>
      <c r="O6" s="8">
        <f t="shared" ref="O6:O38" si="0">SUM(C6:N6)</f>
        <v>51002.960000000006</v>
      </c>
      <c r="P6" s="21"/>
    </row>
    <row r="7" spans="1:16">
      <c r="A7" s="109"/>
      <c r="B7" s="3" t="s">
        <v>3</v>
      </c>
      <c r="C7" s="7">
        <v>812751</v>
      </c>
      <c r="D7" s="7">
        <v>1078200.6299999999</v>
      </c>
      <c r="E7" s="7"/>
      <c r="F7" s="7"/>
      <c r="G7" s="7"/>
      <c r="H7" s="7"/>
      <c r="I7" s="7"/>
      <c r="J7" s="7"/>
      <c r="K7" s="7"/>
      <c r="L7" s="7"/>
      <c r="M7" s="7"/>
      <c r="N7" s="7"/>
      <c r="O7" s="8">
        <f t="shared" si="0"/>
        <v>1890951.63</v>
      </c>
      <c r="P7" s="21"/>
    </row>
    <row r="8" spans="1:16" ht="16.2">
      <c r="A8" s="109"/>
      <c r="B8" s="76" t="s">
        <v>4</v>
      </c>
      <c r="C8" s="77">
        <v>324468</v>
      </c>
      <c r="D8" s="77">
        <v>442070.39</v>
      </c>
      <c r="E8" s="7"/>
      <c r="F8" s="7"/>
      <c r="G8" s="7"/>
      <c r="H8" s="7"/>
      <c r="I8" s="7"/>
      <c r="J8" s="7"/>
      <c r="K8" s="7"/>
      <c r="L8" s="7"/>
      <c r="M8" s="7"/>
      <c r="N8" s="7"/>
      <c r="O8" s="8">
        <f t="shared" si="0"/>
        <v>766538.39</v>
      </c>
      <c r="P8" s="21"/>
    </row>
    <row r="9" spans="1:16">
      <c r="A9" s="109"/>
      <c r="B9" s="3" t="s">
        <v>33</v>
      </c>
      <c r="C9" s="7">
        <v>11109</v>
      </c>
      <c r="D9" s="7">
        <v>10698</v>
      </c>
      <c r="E9" s="7"/>
      <c r="F9" s="7"/>
      <c r="G9" s="7"/>
      <c r="H9" s="7"/>
      <c r="I9" s="7"/>
      <c r="J9" s="7"/>
      <c r="K9" s="7"/>
      <c r="L9" s="7"/>
      <c r="M9" s="7"/>
      <c r="N9" s="7"/>
      <c r="O9" s="8">
        <f t="shared" si="0"/>
        <v>21807</v>
      </c>
      <c r="P9" s="21"/>
    </row>
    <row r="10" spans="1:16">
      <c r="A10" s="109"/>
      <c r="B10" s="3" t="s">
        <v>81</v>
      </c>
      <c r="C10" s="75">
        <v>-19252</v>
      </c>
      <c r="D10" s="7">
        <v>16978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61">
        <f t="shared" si="0"/>
        <v>-2274</v>
      </c>
      <c r="P10" s="21"/>
    </row>
    <row r="11" spans="1:16">
      <c r="A11" s="80" t="s">
        <v>49</v>
      </c>
      <c r="B11" s="81"/>
      <c r="C11" s="9">
        <f>SUM(C4:C10)</f>
        <v>1690798.9</v>
      </c>
      <c r="D11" s="9">
        <f>SUM(D4:D10)</f>
        <v>2253440</v>
      </c>
      <c r="E11" s="9">
        <f t="shared" ref="E11:N11" si="1">SUM(E4:E10)</f>
        <v>0</v>
      </c>
      <c r="F11" s="9">
        <f t="shared" si="1"/>
        <v>0</v>
      </c>
      <c r="G11" s="9">
        <f t="shared" si="1"/>
        <v>0</v>
      </c>
      <c r="H11" s="9">
        <f t="shared" si="1"/>
        <v>0</v>
      </c>
      <c r="I11" s="9">
        <f t="shared" si="1"/>
        <v>0</v>
      </c>
      <c r="J11" s="9">
        <f t="shared" si="1"/>
        <v>0</v>
      </c>
      <c r="K11" s="9">
        <f t="shared" si="1"/>
        <v>0</v>
      </c>
      <c r="L11" s="9">
        <f t="shared" si="1"/>
        <v>0</v>
      </c>
      <c r="M11" s="9">
        <f t="shared" si="1"/>
        <v>0</v>
      </c>
      <c r="N11" s="9">
        <f t="shared" si="1"/>
        <v>0</v>
      </c>
      <c r="O11" s="53">
        <f t="shared" si="0"/>
        <v>3944238.9</v>
      </c>
      <c r="P11" s="24"/>
    </row>
    <row r="12" spans="1:16">
      <c r="A12" s="107" t="s">
        <v>48</v>
      </c>
      <c r="B12" s="3" t="s">
        <v>0</v>
      </c>
      <c r="C12" s="7">
        <v>24498.2</v>
      </c>
      <c r="D12" s="7">
        <v>75089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8">
        <f t="shared" si="0"/>
        <v>99587.199999999997</v>
      </c>
      <c r="P12" s="21" t="s">
        <v>67</v>
      </c>
    </row>
    <row r="13" spans="1:16">
      <c r="A13" s="107"/>
      <c r="B13" s="3" t="s">
        <v>5</v>
      </c>
      <c r="C13" s="7">
        <v>158178</v>
      </c>
      <c r="D13" s="7">
        <v>128017.35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8">
        <f t="shared" si="0"/>
        <v>286195.34999999998</v>
      </c>
      <c r="P13" s="21"/>
    </row>
    <row r="14" spans="1:16" ht="16.2">
      <c r="A14" s="107"/>
      <c r="B14" s="76" t="s">
        <v>6</v>
      </c>
      <c r="C14" s="77">
        <v>757433</v>
      </c>
      <c r="D14" s="77">
        <v>938065.11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8">
        <f t="shared" si="0"/>
        <v>1695498.1099999999</v>
      </c>
      <c r="P14" s="21"/>
    </row>
    <row r="15" spans="1:16" ht="16.2">
      <c r="A15" s="107"/>
      <c r="B15" s="76" t="s">
        <v>7</v>
      </c>
      <c r="C15" s="77">
        <v>48850.5</v>
      </c>
      <c r="D15" s="77">
        <v>49957.46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8">
        <f t="shared" si="0"/>
        <v>98807.959999999992</v>
      </c>
      <c r="P15" s="21"/>
    </row>
    <row r="16" spans="1:16" ht="16.2">
      <c r="A16" s="107"/>
      <c r="B16" s="76" t="s">
        <v>8</v>
      </c>
      <c r="C16" s="77">
        <v>763309</v>
      </c>
      <c r="D16" s="77">
        <v>944789.21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8">
        <f t="shared" si="0"/>
        <v>1708098.21</v>
      </c>
      <c r="P16" s="21"/>
    </row>
    <row r="17" spans="1:16">
      <c r="A17" s="107"/>
      <c r="B17" s="3" t="s">
        <v>9</v>
      </c>
      <c r="C17" s="7">
        <v>880761</v>
      </c>
      <c r="D17" s="7">
        <v>1226997.93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8">
        <f t="shared" si="0"/>
        <v>2107758.9299999997</v>
      </c>
      <c r="P17" s="21"/>
    </row>
    <row r="18" spans="1:16">
      <c r="A18" s="107"/>
      <c r="B18" s="3" t="s">
        <v>34</v>
      </c>
      <c r="C18" s="7">
        <v>136646</v>
      </c>
      <c r="D18" s="7">
        <v>133450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8">
        <f t="shared" si="0"/>
        <v>270096</v>
      </c>
      <c r="P18" s="21"/>
    </row>
    <row r="19" spans="1:16">
      <c r="A19" s="107"/>
      <c r="B19" s="3" t="s">
        <v>44</v>
      </c>
      <c r="C19" s="75">
        <v>-25567</v>
      </c>
      <c r="D19" s="7">
        <v>33694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61">
        <f t="shared" si="0"/>
        <v>8127</v>
      </c>
      <c r="P19" s="21"/>
    </row>
    <row r="20" spans="1:16">
      <c r="A20" s="107"/>
      <c r="B20" s="3" t="s">
        <v>17</v>
      </c>
      <c r="C20" s="7">
        <v>0</v>
      </c>
      <c r="D20" s="7">
        <v>0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8">
        <f t="shared" si="0"/>
        <v>0</v>
      </c>
      <c r="P20" s="21" t="s">
        <v>65</v>
      </c>
    </row>
    <row r="21" spans="1:16">
      <c r="A21" s="107"/>
      <c r="B21" s="3" t="s">
        <v>15</v>
      </c>
      <c r="C21" s="7">
        <v>1237.56</v>
      </c>
      <c r="D21" s="7">
        <v>1874.06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8">
        <f t="shared" si="0"/>
        <v>3111.62</v>
      </c>
      <c r="P21" s="21" t="s">
        <v>65</v>
      </c>
    </row>
    <row r="22" spans="1:16">
      <c r="A22" s="107"/>
      <c r="B22" s="3" t="s">
        <v>16</v>
      </c>
      <c r="C22" s="7">
        <v>392.48</v>
      </c>
      <c r="D22" s="7">
        <v>10514.87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8">
        <f t="shared" si="0"/>
        <v>10907.35</v>
      </c>
      <c r="P22" s="21" t="s">
        <v>65</v>
      </c>
    </row>
    <row r="23" spans="1:16">
      <c r="A23" s="107"/>
      <c r="B23" s="3" t="s">
        <v>35</v>
      </c>
      <c r="C23" s="7">
        <v>18676.400000000001</v>
      </c>
      <c r="D23" s="7">
        <v>28229.68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8">
        <f t="shared" si="0"/>
        <v>46906.080000000002</v>
      </c>
      <c r="P23" s="21"/>
    </row>
    <row r="24" spans="1:16">
      <c r="A24" s="107"/>
      <c r="B24" s="3" t="s">
        <v>36</v>
      </c>
      <c r="C24" s="7">
        <v>12721.6</v>
      </c>
      <c r="D24" s="7">
        <v>20038.32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8">
        <f t="shared" si="0"/>
        <v>32759.919999999998</v>
      </c>
      <c r="P24" s="21"/>
    </row>
    <row r="25" spans="1:16">
      <c r="A25" s="107"/>
      <c r="B25" s="5" t="s">
        <v>37</v>
      </c>
      <c r="C25" s="7">
        <v>947</v>
      </c>
      <c r="D25" s="7">
        <v>984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8">
        <f t="shared" si="0"/>
        <v>1931</v>
      </c>
      <c r="P25" s="21"/>
    </row>
    <row r="26" spans="1:16">
      <c r="A26" s="107"/>
      <c r="B26" s="3" t="s">
        <v>53</v>
      </c>
      <c r="C26" s="7">
        <v>3060</v>
      </c>
      <c r="D26" s="7">
        <v>3499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8">
        <f t="shared" si="0"/>
        <v>6559</v>
      </c>
      <c r="P26" s="21" t="s">
        <v>68</v>
      </c>
    </row>
    <row r="27" spans="1:16" ht="21.75" customHeight="1">
      <c r="A27" s="80" t="s">
        <v>50</v>
      </c>
      <c r="B27" s="81"/>
      <c r="C27" s="9">
        <f>SUM(C12:C26)</f>
        <v>2781143.74</v>
      </c>
      <c r="D27" s="9">
        <f t="shared" ref="D27:N27" si="2">SUM(D12:D26)</f>
        <v>3595199.9899999998</v>
      </c>
      <c r="E27" s="9">
        <f t="shared" si="2"/>
        <v>0</v>
      </c>
      <c r="F27" s="9">
        <f t="shared" si="2"/>
        <v>0</v>
      </c>
      <c r="G27" s="9">
        <f t="shared" si="2"/>
        <v>0</v>
      </c>
      <c r="H27" s="9">
        <f t="shared" si="2"/>
        <v>0</v>
      </c>
      <c r="I27" s="9">
        <f t="shared" si="2"/>
        <v>0</v>
      </c>
      <c r="J27" s="9">
        <f t="shared" si="2"/>
        <v>0</v>
      </c>
      <c r="K27" s="9">
        <f t="shared" si="2"/>
        <v>0</v>
      </c>
      <c r="L27" s="9">
        <f t="shared" si="2"/>
        <v>0</v>
      </c>
      <c r="M27" s="9">
        <f t="shared" si="2"/>
        <v>0</v>
      </c>
      <c r="N27" s="9">
        <f t="shared" si="2"/>
        <v>0</v>
      </c>
      <c r="O27" s="53">
        <f t="shared" si="0"/>
        <v>6376343.7300000004</v>
      </c>
      <c r="P27" s="24"/>
    </row>
    <row r="28" spans="1:16">
      <c r="A28" s="111" t="s">
        <v>51</v>
      </c>
      <c r="B28" s="3" t="s">
        <v>10</v>
      </c>
      <c r="C28" s="7">
        <v>4099.1400000000003</v>
      </c>
      <c r="D28" s="7">
        <v>77961.649999999994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8">
        <f t="shared" si="0"/>
        <v>82060.789999999994</v>
      </c>
      <c r="P28" s="21" t="s">
        <v>61</v>
      </c>
    </row>
    <row r="29" spans="1:16">
      <c r="A29" s="111"/>
      <c r="B29" s="3" t="s">
        <v>11</v>
      </c>
      <c r="C29" s="75">
        <v>556701</v>
      </c>
      <c r="D29" s="75">
        <v>866046.59</v>
      </c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61">
        <f t="shared" si="0"/>
        <v>1422747.5899999999</v>
      </c>
      <c r="P29" s="21"/>
    </row>
    <row r="30" spans="1:16">
      <c r="A30" s="111"/>
      <c r="B30" s="3" t="s">
        <v>12</v>
      </c>
      <c r="C30" s="75">
        <v>454402</v>
      </c>
      <c r="D30" s="75">
        <v>665341.43999999994</v>
      </c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61">
        <f t="shared" si="0"/>
        <v>1119743.44</v>
      </c>
      <c r="P30" s="21"/>
    </row>
    <row r="31" spans="1:16">
      <c r="A31" s="111"/>
      <c r="B31" s="3" t="s">
        <v>13</v>
      </c>
      <c r="C31" s="75">
        <v>1050882</v>
      </c>
      <c r="D31" s="75">
        <v>1219276.32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8">
        <f t="shared" si="0"/>
        <v>2270158.3200000003</v>
      </c>
      <c r="P31" s="21" t="s">
        <v>61</v>
      </c>
    </row>
    <row r="32" spans="1:16">
      <c r="A32" s="111"/>
      <c r="B32" s="3" t="s">
        <v>14</v>
      </c>
      <c r="C32" s="75">
        <v>116990</v>
      </c>
      <c r="D32" s="75">
        <v>124157.2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8">
        <f t="shared" si="0"/>
        <v>241147.2</v>
      </c>
      <c r="P32" s="21"/>
    </row>
    <row r="33" spans="1:16">
      <c r="A33" s="111"/>
      <c r="B33" s="3" t="s">
        <v>38</v>
      </c>
      <c r="C33" s="75">
        <v>13147</v>
      </c>
      <c r="D33" s="75">
        <v>12342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8">
        <f t="shared" si="0"/>
        <v>25489</v>
      </c>
      <c r="P33" s="21"/>
    </row>
    <row r="34" spans="1:16">
      <c r="A34" s="111"/>
      <c r="B34" s="3" t="s">
        <v>45</v>
      </c>
      <c r="C34" s="75">
        <v>-17029</v>
      </c>
      <c r="D34" s="75">
        <v>43790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61">
        <f t="shared" si="0"/>
        <v>26761</v>
      </c>
      <c r="P34" s="21"/>
    </row>
    <row r="35" spans="1:16">
      <c r="A35" s="111"/>
      <c r="B35" s="3" t="s">
        <v>18</v>
      </c>
      <c r="C35" s="75">
        <v>6248.14</v>
      </c>
      <c r="D35" s="75">
        <v>4451.8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8">
        <f t="shared" si="0"/>
        <v>10699.94</v>
      </c>
      <c r="P35" s="21"/>
    </row>
    <row r="36" spans="1:16">
      <c r="A36" s="63"/>
      <c r="B36" s="3" t="s">
        <v>83</v>
      </c>
      <c r="C36" s="11">
        <v>0</v>
      </c>
      <c r="D36" s="11">
        <v>4233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8">
        <f t="shared" si="0"/>
        <v>4233</v>
      </c>
      <c r="P36" s="19"/>
    </row>
    <row r="37" spans="1:16" ht="21" customHeight="1">
      <c r="A37" s="80" t="s">
        <v>39</v>
      </c>
      <c r="B37" s="81"/>
      <c r="C37" s="9">
        <f>SUM(C28:C36)</f>
        <v>2185440.2800000003</v>
      </c>
      <c r="D37" s="9">
        <f>SUM(D28:D36)</f>
        <v>3017600</v>
      </c>
      <c r="E37" s="9">
        <f t="shared" ref="E37:N37" si="3">SUM(E28:E35)</f>
        <v>0</v>
      </c>
      <c r="F37" s="9">
        <f t="shared" si="3"/>
        <v>0</v>
      </c>
      <c r="G37" s="9">
        <f t="shared" si="3"/>
        <v>0</v>
      </c>
      <c r="H37" s="9">
        <f t="shared" si="3"/>
        <v>0</v>
      </c>
      <c r="I37" s="9">
        <f t="shared" si="3"/>
        <v>0</v>
      </c>
      <c r="J37" s="9">
        <f t="shared" si="3"/>
        <v>0</v>
      </c>
      <c r="K37" s="9">
        <f t="shared" si="3"/>
        <v>0</v>
      </c>
      <c r="L37" s="9">
        <f t="shared" si="3"/>
        <v>0</v>
      </c>
      <c r="M37" s="9">
        <f t="shared" si="3"/>
        <v>0</v>
      </c>
      <c r="N37" s="9">
        <f t="shared" si="3"/>
        <v>0</v>
      </c>
      <c r="O37" s="53">
        <f t="shared" si="0"/>
        <v>5203040.28</v>
      </c>
      <c r="P37" s="24"/>
    </row>
    <row r="38" spans="1:16" ht="23.25" customHeight="1" thickBot="1">
      <c r="A38" s="100" t="s">
        <v>40</v>
      </c>
      <c r="B38" s="101"/>
      <c r="C38" s="17">
        <f t="shared" ref="C38:N38" si="4">SUM(C27,C11,C37)</f>
        <v>6657382.9200000009</v>
      </c>
      <c r="D38" s="17">
        <f t="shared" si="4"/>
        <v>8866239.9900000002</v>
      </c>
      <c r="E38" s="17">
        <f t="shared" si="4"/>
        <v>0</v>
      </c>
      <c r="F38" s="17">
        <f t="shared" si="4"/>
        <v>0</v>
      </c>
      <c r="G38" s="17">
        <f t="shared" si="4"/>
        <v>0</v>
      </c>
      <c r="H38" s="17">
        <f t="shared" si="4"/>
        <v>0</v>
      </c>
      <c r="I38" s="17">
        <f t="shared" si="4"/>
        <v>0</v>
      </c>
      <c r="J38" s="17">
        <f t="shared" si="4"/>
        <v>0</v>
      </c>
      <c r="K38" s="17">
        <f t="shared" si="4"/>
        <v>0</v>
      </c>
      <c r="L38" s="17">
        <f t="shared" si="4"/>
        <v>0</v>
      </c>
      <c r="M38" s="17">
        <f t="shared" si="4"/>
        <v>0</v>
      </c>
      <c r="N38" s="17">
        <f t="shared" si="4"/>
        <v>0</v>
      </c>
      <c r="O38" s="54">
        <f t="shared" si="0"/>
        <v>15523622.91</v>
      </c>
      <c r="P38" s="25"/>
    </row>
    <row r="39" spans="1:16" ht="8.25" customHeight="1">
      <c r="A39" s="31"/>
      <c r="B39" s="32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2"/>
    </row>
    <row r="40" spans="1:16" ht="29.25" customHeight="1" thickBot="1">
      <c r="A40" s="79" t="s">
        <v>62</v>
      </c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</row>
    <row r="41" spans="1:16">
      <c r="A41" s="102" t="s">
        <v>56</v>
      </c>
      <c r="B41" s="88" t="s">
        <v>57</v>
      </c>
      <c r="C41" s="88" t="s">
        <v>20</v>
      </c>
      <c r="D41" s="88" t="s">
        <v>21</v>
      </c>
      <c r="E41" s="88" t="s">
        <v>22</v>
      </c>
      <c r="F41" s="88" t="s">
        <v>23</v>
      </c>
      <c r="G41" s="88" t="s">
        <v>24</v>
      </c>
      <c r="H41" s="88" t="s">
        <v>25</v>
      </c>
      <c r="I41" s="88" t="s">
        <v>26</v>
      </c>
      <c r="J41" s="88" t="s">
        <v>27</v>
      </c>
      <c r="K41" s="88" t="s">
        <v>28</v>
      </c>
      <c r="L41" s="88" t="s">
        <v>29</v>
      </c>
      <c r="M41" s="88" t="s">
        <v>30</v>
      </c>
      <c r="N41" s="88" t="s">
        <v>31</v>
      </c>
      <c r="O41" s="88" t="s">
        <v>32</v>
      </c>
      <c r="P41" s="90" t="s">
        <v>52</v>
      </c>
    </row>
    <row r="42" spans="1:16">
      <c r="A42" s="103"/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91"/>
    </row>
    <row r="43" spans="1:16" ht="18.75" customHeight="1">
      <c r="A43" s="106" t="s">
        <v>51</v>
      </c>
      <c r="B43" s="3" t="s">
        <v>10</v>
      </c>
      <c r="C43" s="11">
        <f t="shared" ref="C43:N43" si="5">C28</f>
        <v>4099.1400000000003</v>
      </c>
      <c r="D43" s="11">
        <f t="shared" si="5"/>
        <v>77961.649999999994</v>
      </c>
      <c r="E43" s="11">
        <f t="shared" si="5"/>
        <v>0</v>
      </c>
      <c r="F43" s="11">
        <f t="shared" si="5"/>
        <v>0</v>
      </c>
      <c r="G43" s="11">
        <f t="shared" si="5"/>
        <v>0</v>
      </c>
      <c r="H43" s="11">
        <f t="shared" si="5"/>
        <v>0</v>
      </c>
      <c r="I43" s="11">
        <f t="shared" si="5"/>
        <v>0</v>
      </c>
      <c r="J43" s="11">
        <f t="shared" si="5"/>
        <v>0</v>
      </c>
      <c r="K43" s="11">
        <f t="shared" si="5"/>
        <v>0</v>
      </c>
      <c r="L43" s="11">
        <f t="shared" si="5"/>
        <v>0</v>
      </c>
      <c r="M43" s="11">
        <f t="shared" si="5"/>
        <v>0</v>
      </c>
      <c r="N43" s="11">
        <f t="shared" si="5"/>
        <v>0</v>
      </c>
      <c r="O43" s="11">
        <f>SUM(C43:N43)</f>
        <v>82060.789999999994</v>
      </c>
      <c r="P43" s="19" t="s">
        <v>61</v>
      </c>
    </row>
    <row r="44" spans="1:16" ht="18.75" customHeight="1">
      <c r="A44" s="106"/>
      <c r="B44" s="47" t="s">
        <v>59</v>
      </c>
      <c r="C44" s="48">
        <f t="shared" ref="C44:N44" si="6">C29</f>
        <v>556701</v>
      </c>
      <c r="D44" s="48">
        <f t="shared" si="6"/>
        <v>866046.59</v>
      </c>
      <c r="E44" s="48">
        <f t="shared" si="6"/>
        <v>0</v>
      </c>
      <c r="F44" s="48">
        <f t="shared" si="6"/>
        <v>0</v>
      </c>
      <c r="G44" s="48">
        <f t="shared" si="6"/>
        <v>0</v>
      </c>
      <c r="H44" s="48">
        <f t="shared" si="6"/>
        <v>0</v>
      </c>
      <c r="I44" s="48">
        <f t="shared" si="6"/>
        <v>0</v>
      </c>
      <c r="J44" s="48">
        <f t="shared" si="6"/>
        <v>0</v>
      </c>
      <c r="K44" s="48">
        <f t="shared" si="6"/>
        <v>0</v>
      </c>
      <c r="L44" s="48">
        <f t="shared" si="6"/>
        <v>0</v>
      </c>
      <c r="M44" s="48">
        <f t="shared" si="6"/>
        <v>0</v>
      </c>
      <c r="N44" s="48">
        <f t="shared" si="6"/>
        <v>0</v>
      </c>
      <c r="O44" s="55">
        <f t="shared" ref="O44:O50" si="7">SUM(C44:N44)</f>
        <v>1422747.5899999999</v>
      </c>
      <c r="P44" s="19"/>
    </row>
    <row r="45" spans="1:16" ht="18.75" customHeight="1">
      <c r="A45" s="106"/>
      <c r="B45" s="50" t="s">
        <v>60</v>
      </c>
      <c r="C45" s="51">
        <f t="shared" ref="C45:N45" si="8">C30</f>
        <v>454402</v>
      </c>
      <c r="D45" s="51">
        <f t="shared" si="8"/>
        <v>665341.43999999994</v>
      </c>
      <c r="E45" s="51">
        <f t="shared" si="8"/>
        <v>0</v>
      </c>
      <c r="F45" s="51">
        <f t="shared" si="8"/>
        <v>0</v>
      </c>
      <c r="G45" s="51">
        <f t="shared" si="8"/>
        <v>0</v>
      </c>
      <c r="H45" s="51">
        <f t="shared" si="8"/>
        <v>0</v>
      </c>
      <c r="I45" s="51">
        <f t="shared" si="8"/>
        <v>0</v>
      </c>
      <c r="J45" s="51">
        <f t="shared" si="8"/>
        <v>0</v>
      </c>
      <c r="K45" s="51">
        <f t="shared" si="8"/>
        <v>0</v>
      </c>
      <c r="L45" s="51">
        <f t="shared" si="8"/>
        <v>0</v>
      </c>
      <c r="M45" s="51">
        <f t="shared" si="8"/>
        <v>0</v>
      </c>
      <c r="N45" s="51">
        <f t="shared" si="8"/>
        <v>0</v>
      </c>
      <c r="O45" s="55">
        <f t="shared" si="7"/>
        <v>1119743.44</v>
      </c>
      <c r="P45" s="22"/>
    </row>
    <row r="46" spans="1:16" ht="18.75" customHeight="1">
      <c r="A46" s="106"/>
      <c r="B46" s="3" t="s">
        <v>13</v>
      </c>
      <c r="C46" s="11">
        <f t="shared" ref="C46:N46" si="9">C31</f>
        <v>1050882</v>
      </c>
      <c r="D46" s="11">
        <f t="shared" si="9"/>
        <v>1219276.32</v>
      </c>
      <c r="E46" s="11">
        <f t="shared" si="9"/>
        <v>0</v>
      </c>
      <c r="F46" s="11">
        <f t="shared" si="9"/>
        <v>0</v>
      </c>
      <c r="G46" s="11">
        <f t="shared" si="9"/>
        <v>0</v>
      </c>
      <c r="H46" s="11">
        <f t="shared" si="9"/>
        <v>0</v>
      </c>
      <c r="I46" s="11">
        <f t="shared" si="9"/>
        <v>0</v>
      </c>
      <c r="J46" s="11">
        <f t="shared" si="9"/>
        <v>0</v>
      </c>
      <c r="K46" s="11">
        <f t="shared" si="9"/>
        <v>0</v>
      </c>
      <c r="L46" s="11">
        <f t="shared" si="9"/>
        <v>0</v>
      </c>
      <c r="M46" s="11">
        <f t="shared" si="9"/>
        <v>0</v>
      </c>
      <c r="N46" s="11">
        <f t="shared" si="9"/>
        <v>0</v>
      </c>
      <c r="O46" s="11">
        <f t="shared" si="7"/>
        <v>2270158.3200000003</v>
      </c>
      <c r="P46" s="19" t="s">
        <v>61</v>
      </c>
    </row>
    <row r="47" spans="1:16" ht="18.75" customHeight="1">
      <c r="A47" s="106"/>
      <c r="B47" s="3" t="s">
        <v>14</v>
      </c>
      <c r="C47" s="11">
        <f t="shared" ref="C47:N47" si="10">C32</f>
        <v>116990</v>
      </c>
      <c r="D47" s="11">
        <f t="shared" si="10"/>
        <v>124157.2</v>
      </c>
      <c r="E47" s="11">
        <f t="shared" si="10"/>
        <v>0</v>
      </c>
      <c r="F47" s="11">
        <f t="shared" si="10"/>
        <v>0</v>
      </c>
      <c r="G47" s="11">
        <f t="shared" si="10"/>
        <v>0</v>
      </c>
      <c r="H47" s="11">
        <f t="shared" si="10"/>
        <v>0</v>
      </c>
      <c r="I47" s="11">
        <f t="shared" si="10"/>
        <v>0</v>
      </c>
      <c r="J47" s="11">
        <f t="shared" si="10"/>
        <v>0</v>
      </c>
      <c r="K47" s="11">
        <f t="shared" si="10"/>
        <v>0</v>
      </c>
      <c r="L47" s="11">
        <f t="shared" si="10"/>
        <v>0</v>
      </c>
      <c r="M47" s="11">
        <f t="shared" si="10"/>
        <v>0</v>
      </c>
      <c r="N47" s="11">
        <f t="shared" si="10"/>
        <v>0</v>
      </c>
      <c r="O47" s="11">
        <f t="shared" si="7"/>
        <v>241147.2</v>
      </c>
      <c r="P47" s="19"/>
    </row>
    <row r="48" spans="1:16" ht="18.75" customHeight="1">
      <c r="A48" s="106"/>
      <c r="B48" s="3" t="s">
        <v>38</v>
      </c>
      <c r="C48" s="11">
        <f t="shared" ref="C48:N48" si="11">C33</f>
        <v>13147</v>
      </c>
      <c r="D48" s="11">
        <f t="shared" si="11"/>
        <v>12342</v>
      </c>
      <c r="E48" s="11">
        <f t="shared" si="11"/>
        <v>0</v>
      </c>
      <c r="F48" s="11">
        <f t="shared" si="11"/>
        <v>0</v>
      </c>
      <c r="G48" s="11">
        <f t="shared" si="11"/>
        <v>0</v>
      </c>
      <c r="H48" s="11">
        <f t="shared" si="11"/>
        <v>0</v>
      </c>
      <c r="I48" s="11">
        <f t="shared" si="11"/>
        <v>0</v>
      </c>
      <c r="J48" s="11">
        <f t="shared" si="11"/>
        <v>0</v>
      </c>
      <c r="K48" s="11">
        <f t="shared" si="11"/>
        <v>0</v>
      </c>
      <c r="L48" s="11">
        <f t="shared" si="11"/>
        <v>0</v>
      </c>
      <c r="M48" s="11">
        <f t="shared" si="11"/>
        <v>0</v>
      </c>
      <c r="N48" s="11">
        <f t="shared" si="11"/>
        <v>0</v>
      </c>
      <c r="O48" s="11">
        <f t="shared" si="7"/>
        <v>25489</v>
      </c>
      <c r="P48" s="19"/>
    </row>
    <row r="49" spans="1:16" ht="18.75" customHeight="1">
      <c r="A49" s="106"/>
      <c r="B49" s="3" t="s">
        <v>45</v>
      </c>
      <c r="C49" s="60">
        <f t="shared" ref="C49:N49" si="12">+C34</f>
        <v>-17029</v>
      </c>
      <c r="D49" s="11">
        <f t="shared" si="12"/>
        <v>43790</v>
      </c>
      <c r="E49" s="11">
        <f t="shared" si="12"/>
        <v>0</v>
      </c>
      <c r="F49" s="11">
        <f t="shared" si="12"/>
        <v>0</v>
      </c>
      <c r="G49" s="11">
        <f t="shared" si="12"/>
        <v>0</v>
      </c>
      <c r="H49" s="11">
        <f t="shared" si="12"/>
        <v>0</v>
      </c>
      <c r="I49" s="11">
        <f t="shared" si="12"/>
        <v>0</v>
      </c>
      <c r="J49" s="11">
        <f t="shared" si="12"/>
        <v>0</v>
      </c>
      <c r="K49" s="11">
        <f t="shared" si="12"/>
        <v>0</v>
      </c>
      <c r="L49" s="11">
        <f t="shared" si="12"/>
        <v>0</v>
      </c>
      <c r="M49" s="11">
        <f t="shared" si="12"/>
        <v>0</v>
      </c>
      <c r="N49" s="11">
        <f t="shared" si="12"/>
        <v>0</v>
      </c>
      <c r="O49" s="60">
        <f t="shared" si="7"/>
        <v>26761</v>
      </c>
      <c r="P49" s="19"/>
    </row>
    <row r="50" spans="1:16" ht="23.25" customHeight="1">
      <c r="A50" s="106"/>
      <c r="B50" s="3" t="s">
        <v>18</v>
      </c>
      <c r="C50" s="11">
        <f t="shared" ref="C50:N50" si="13">C35</f>
        <v>6248.14</v>
      </c>
      <c r="D50" s="11">
        <f t="shared" si="13"/>
        <v>4451.8</v>
      </c>
      <c r="E50" s="11">
        <f t="shared" si="13"/>
        <v>0</v>
      </c>
      <c r="F50" s="11">
        <f t="shared" si="13"/>
        <v>0</v>
      </c>
      <c r="G50" s="11">
        <f t="shared" si="13"/>
        <v>0</v>
      </c>
      <c r="H50" s="11">
        <f t="shared" si="13"/>
        <v>0</v>
      </c>
      <c r="I50" s="11">
        <f t="shared" si="13"/>
        <v>0</v>
      </c>
      <c r="J50" s="11">
        <f t="shared" si="13"/>
        <v>0</v>
      </c>
      <c r="K50" s="11">
        <f t="shared" si="13"/>
        <v>0</v>
      </c>
      <c r="L50" s="11">
        <f t="shared" si="13"/>
        <v>0</v>
      </c>
      <c r="M50" s="11">
        <f t="shared" si="13"/>
        <v>0</v>
      </c>
      <c r="N50" s="11">
        <f t="shared" si="13"/>
        <v>0</v>
      </c>
      <c r="O50" s="11">
        <f t="shared" si="7"/>
        <v>10699.94</v>
      </c>
      <c r="P50" s="19"/>
    </row>
    <row r="51" spans="1:16" ht="23.25" customHeight="1">
      <c r="A51" s="64"/>
      <c r="B51" s="3" t="s">
        <v>83</v>
      </c>
      <c r="C51" s="11">
        <f t="shared" ref="C51:D53" si="14">C36</f>
        <v>0</v>
      </c>
      <c r="D51" s="11">
        <f t="shared" si="14"/>
        <v>4233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f>SUM(C51:N51)</f>
        <v>4233</v>
      </c>
      <c r="P51" s="19"/>
    </row>
    <row r="52" spans="1:16" ht="21.75" customHeight="1">
      <c r="A52" s="80" t="s">
        <v>39</v>
      </c>
      <c r="B52" s="81"/>
      <c r="C52" s="9">
        <f t="shared" si="14"/>
        <v>2185440.2800000003</v>
      </c>
      <c r="D52" s="9">
        <f t="shared" si="14"/>
        <v>3017600</v>
      </c>
      <c r="E52" s="9">
        <f t="shared" ref="E52:N52" si="15">E37</f>
        <v>0</v>
      </c>
      <c r="F52" s="9">
        <f t="shared" si="15"/>
        <v>0</v>
      </c>
      <c r="G52" s="9">
        <f t="shared" si="15"/>
        <v>0</v>
      </c>
      <c r="H52" s="9">
        <f t="shared" si="15"/>
        <v>0</v>
      </c>
      <c r="I52" s="9">
        <f t="shared" si="15"/>
        <v>0</v>
      </c>
      <c r="J52" s="9">
        <f t="shared" si="15"/>
        <v>0</v>
      </c>
      <c r="K52" s="9">
        <f t="shared" si="15"/>
        <v>0</v>
      </c>
      <c r="L52" s="9">
        <f t="shared" si="15"/>
        <v>0</v>
      </c>
      <c r="M52" s="9">
        <f t="shared" si="15"/>
        <v>0</v>
      </c>
      <c r="N52" s="9">
        <f t="shared" si="15"/>
        <v>0</v>
      </c>
      <c r="O52" s="9">
        <f>SUM(C52:N52)</f>
        <v>5203040.28</v>
      </c>
      <c r="P52" s="24"/>
    </row>
    <row r="53" spans="1:16" ht="21.75" customHeight="1">
      <c r="A53" s="86" t="s">
        <v>40</v>
      </c>
      <c r="B53" s="87"/>
      <c r="C53" s="10">
        <f t="shared" si="14"/>
        <v>6657382.9200000009</v>
      </c>
      <c r="D53" s="10">
        <f t="shared" si="14"/>
        <v>8866239.9900000002</v>
      </c>
      <c r="E53" s="10">
        <f t="shared" ref="E53:N53" si="16">E38</f>
        <v>0</v>
      </c>
      <c r="F53" s="10">
        <f t="shared" si="16"/>
        <v>0</v>
      </c>
      <c r="G53" s="10">
        <f t="shared" si="16"/>
        <v>0</v>
      </c>
      <c r="H53" s="10">
        <f t="shared" si="16"/>
        <v>0</v>
      </c>
      <c r="I53" s="10">
        <f t="shared" si="16"/>
        <v>0</v>
      </c>
      <c r="J53" s="10">
        <f t="shared" si="16"/>
        <v>0</v>
      </c>
      <c r="K53" s="10">
        <f t="shared" si="16"/>
        <v>0</v>
      </c>
      <c r="L53" s="10">
        <f t="shared" si="16"/>
        <v>0</v>
      </c>
      <c r="M53" s="10">
        <f t="shared" si="16"/>
        <v>0</v>
      </c>
      <c r="N53" s="10">
        <f t="shared" si="16"/>
        <v>0</v>
      </c>
      <c r="O53" s="10">
        <f>SUM(C53:N53)</f>
        <v>15523622.91</v>
      </c>
      <c r="P53" s="26"/>
    </row>
    <row r="54" spans="1:16" ht="21.75" customHeight="1">
      <c r="A54" s="82" t="s">
        <v>63</v>
      </c>
      <c r="B54" s="83"/>
      <c r="C54" s="12">
        <f t="shared" ref="C54:O54" si="17">C44/C53</f>
        <v>8.3621598260116295E-2</v>
      </c>
      <c r="D54" s="12">
        <f t="shared" si="17"/>
        <v>9.7679127902785309E-2</v>
      </c>
      <c r="E54" s="12" t="e">
        <f t="shared" si="17"/>
        <v>#DIV/0!</v>
      </c>
      <c r="F54" s="12" t="e">
        <f t="shared" si="17"/>
        <v>#DIV/0!</v>
      </c>
      <c r="G54" s="12" t="e">
        <f t="shared" si="17"/>
        <v>#DIV/0!</v>
      </c>
      <c r="H54" s="12" t="e">
        <f t="shared" si="17"/>
        <v>#DIV/0!</v>
      </c>
      <c r="I54" s="12" t="e">
        <f t="shared" si="17"/>
        <v>#DIV/0!</v>
      </c>
      <c r="J54" s="12" t="e">
        <f t="shared" si="17"/>
        <v>#DIV/0!</v>
      </c>
      <c r="K54" s="12" t="e">
        <f t="shared" si="17"/>
        <v>#DIV/0!</v>
      </c>
      <c r="L54" s="12" t="e">
        <f t="shared" si="17"/>
        <v>#DIV/0!</v>
      </c>
      <c r="M54" s="12" t="e">
        <f t="shared" si="17"/>
        <v>#DIV/0!</v>
      </c>
      <c r="N54" s="12" t="e">
        <f t="shared" si="17"/>
        <v>#DIV/0!</v>
      </c>
      <c r="O54" s="12">
        <f t="shared" si="17"/>
        <v>9.1650486374768539E-2</v>
      </c>
      <c r="P54" s="27"/>
    </row>
    <row r="55" spans="1:16" ht="21.75" customHeight="1" thickBot="1">
      <c r="A55" s="84" t="s">
        <v>64</v>
      </c>
      <c r="B55" s="85"/>
      <c r="C55" s="20">
        <f t="shared" ref="C55:O55" si="18">C45/C53</f>
        <v>6.8255349806437146E-2</v>
      </c>
      <c r="D55" s="20">
        <f t="shared" si="18"/>
        <v>7.5042119404665458E-2</v>
      </c>
      <c r="E55" s="20" t="e">
        <f t="shared" si="18"/>
        <v>#DIV/0!</v>
      </c>
      <c r="F55" s="20" t="e">
        <f t="shared" si="18"/>
        <v>#DIV/0!</v>
      </c>
      <c r="G55" s="20" t="e">
        <f t="shared" si="18"/>
        <v>#DIV/0!</v>
      </c>
      <c r="H55" s="20" t="e">
        <f t="shared" si="18"/>
        <v>#DIV/0!</v>
      </c>
      <c r="I55" s="20" t="e">
        <f t="shared" si="18"/>
        <v>#DIV/0!</v>
      </c>
      <c r="J55" s="20" t="e">
        <f t="shared" si="18"/>
        <v>#DIV/0!</v>
      </c>
      <c r="K55" s="20" t="e">
        <f t="shared" si="18"/>
        <v>#DIV/0!</v>
      </c>
      <c r="L55" s="20" t="e">
        <f t="shared" si="18"/>
        <v>#DIV/0!</v>
      </c>
      <c r="M55" s="20" t="e">
        <f t="shared" si="18"/>
        <v>#DIV/0!</v>
      </c>
      <c r="N55" s="20" t="e">
        <f t="shared" si="18"/>
        <v>#DIV/0!</v>
      </c>
      <c r="O55" s="20">
        <f t="shared" si="18"/>
        <v>7.2131579496090711E-2</v>
      </c>
      <c r="P55" s="28"/>
    </row>
    <row r="57" spans="1:16" ht="26.25" customHeight="1" thickBot="1">
      <c r="A57" s="79" t="s">
        <v>78</v>
      </c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</row>
    <row r="58" spans="1:16" ht="26.25" customHeight="1">
      <c r="A58" s="44" t="s">
        <v>71</v>
      </c>
      <c r="B58" s="42" t="s">
        <v>57</v>
      </c>
      <c r="C58" s="42" t="s">
        <v>20</v>
      </c>
      <c r="D58" s="42" t="s">
        <v>21</v>
      </c>
      <c r="E58" s="42" t="s">
        <v>22</v>
      </c>
      <c r="F58" s="42" t="s">
        <v>23</v>
      </c>
      <c r="G58" s="42" t="s">
        <v>24</v>
      </c>
      <c r="H58" s="42" t="s">
        <v>25</v>
      </c>
      <c r="I58" s="42" t="s">
        <v>26</v>
      </c>
      <c r="J58" s="42" t="s">
        <v>27</v>
      </c>
      <c r="K58" s="42" t="s">
        <v>28</v>
      </c>
      <c r="L58" s="42" t="s">
        <v>29</v>
      </c>
      <c r="M58" s="42" t="s">
        <v>30</v>
      </c>
      <c r="N58" s="42" t="s">
        <v>31</v>
      </c>
      <c r="O58" s="42" t="s">
        <v>32</v>
      </c>
      <c r="P58" s="43" t="s">
        <v>52</v>
      </c>
    </row>
    <row r="59" spans="1:16" ht="21.75" customHeight="1">
      <c r="A59" s="45">
        <v>1</v>
      </c>
      <c r="B59" s="4" t="s">
        <v>12</v>
      </c>
      <c r="C59" s="62">
        <f t="shared" ref="C59:N59" si="19">C30</f>
        <v>454402</v>
      </c>
      <c r="D59" s="62">
        <f t="shared" si="19"/>
        <v>665341.43999999994</v>
      </c>
      <c r="E59" s="62">
        <f t="shared" si="19"/>
        <v>0</v>
      </c>
      <c r="F59" s="62">
        <f t="shared" si="19"/>
        <v>0</v>
      </c>
      <c r="G59" s="62">
        <f t="shared" si="19"/>
        <v>0</v>
      </c>
      <c r="H59" s="62">
        <f t="shared" si="19"/>
        <v>0</v>
      </c>
      <c r="I59" s="62">
        <f t="shared" si="19"/>
        <v>0</v>
      </c>
      <c r="J59" s="62">
        <f t="shared" si="19"/>
        <v>0</v>
      </c>
      <c r="K59" s="62">
        <f t="shared" si="19"/>
        <v>0</v>
      </c>
      <c r="L59" s="62">
        <f t="shared" si="19"/>
        <v>0</v>
      </c>
      <c r="M59" s="62">
        <f t="shared" si="19"/>
        <v>0</v>
      </c>
      <c r="N59" s="62">
        <f t="shared" si="19"/>
        <v>0</v>
      </c>
      <c r="O59" s="62">
        <f>SUM(C59:N59)</f>
        <v>1119743.44</v>
      </c>
      <c r="P59" s="21"/>
    </row>
    <row r="60" spans="1:16" ht="21.75" customHeight="1">
      <c r="A60" s="46">
        <v>2</v>
      </c>
      <c r="B60" s="3" t="s">
        <v>42</v>
      </c>
      <c r="C60" s="7">
        <f t="shared" ref="C60:N60" si="20">C38</f>
        <v>6657382.9200000009</v>
      </c>
      <c r="D60" s="7">
        <f t="shared" si="20"/>
        <v>8866239.9900000002</v>
      </c>
      <c r="E60" s="7">
        <f t="shared" si="20"/>
        <v>0</v>
      </c>
      <c r="F60" s="7">
        <f t="shared" si="20"/>
        <v>0</v>
      </c>
      <c r="G60" s="7">
        <f t="shared" si="20"/>
        <v>0</v>
      </c>
      <c r="H60" s="7">
        <f t="shared" si="20"/>
        <v>0</v>
      </c>
      <c r="I60" s="7">
        <f t="shared" si="20"/>
        <v>0</v>
      </c>
      <c r="J60" s="7">
        <f t="shared" si="20"/>
        <v>0</v>
      </c>
      <c r="K60" s="7">
        <f t="shared" si="20"/>
        <v>0</v>
      </c>
      <c r="L60" s="7">
        <f t="shared" si="20"/>
        <v>0</v>
      </c>
      <c r="M60" s="7">
        <f t="shared" si="20"/>
        <v>0</v>
      </c>
      <c r="N60" s="7">
        <f t="shared" si="20"/>
        <v>0</v>
      </c>
      <c r="O60" s="52">
        <f>SUM(C60:N60)</f>
        <v>15523622.91</v>
      </c>
      <c r="P60" s="21"/>
    </row>
    <row r="61" spans="1:16" ht="21.75" customHeight="1">
      <c r="A61" s="46">
        <v>3</v>
      </c>
      <c r="B61" s="56" t="s">
        <v>43</v>
      </c>
      <c r="C61" s="57">
        <f>(C59/C60)</f>
        <v>6.8255349806437146E-2</v>
      </c>
      <c r="D61" s="57">
        <f t="shared" ref="D61:O61" si="21">(D59/D60)</f>
        <v>7.5042119404665458E-2</v>
      </c>
      <c r="E61" s="57" t="e">
        <f t="shared" si="21"/>
        <v>#DIV/0!</v>
      </c>
      <c r="F61" s="57" t="e">
        <f t="shared" si="21"/>
        <v>#DIV/0!</v>
      </c>
      <c r="G61" s="57" t="e">
        <f t="shared" si="21"/>
        <v>#DIV/0!</v>
      </c>
      <c r="H61" s="57" t="e">
        <f t="shared" si="21"/>
        <v>#DIV/0!</v>
      </c>
      <c r="I61" s="57" t="e">
        <f t="shared" si="21"/>
        <v>#DIV/0!</v>
      </c>
      <c r="J61" s="57" t="e">
        <f t="shared" si="21"/>
        <v>#DIV/0!</v>
      </c>
      <c r="K61" s="57" t="e">
        <f t="shared" si="21"/>
        <v>#DIV/0!</v>
      </c>
      <c r="L61" s="57" t="e">
        <f t="shared" si="21"/>
        <v>#DIV/0!</v>
      </c>
      <c r="M61" s="57" t="e">
        <f t="shared" si="21"/>
        <v>#DIV/0!</v>
      </c>
      <c r="N61" s="57" t="e">
        <f t="shared" si="21"/>
        <v>#DIV/0!</v>
      </c>
      <c r="O61" s="57">
        <f t="shared" si="21"/>
        <v>7.2131579496090711E-2</v>
      </c>
      <c r="P61" s="58"/>
    </row>
    <row r="62" spans="1:16">
      <c r="A62" s="34"/>
      <c r="B62" s="35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7"/>
    </row>
    <row r="63" spans="1:16">
      <c r="A63" s="34"/>
      <c r="B63" s="35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7"/>
    </row>
    <row r="64" spans="1:16">
      <c r="A64" s="34"/>
      <c r="B64" s="35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7"/>
    </row>
    <row r="65" spans="1:16">
      <c r="A65" s="34"/>
      <c r="B65" s="35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7"/>
    </row>
    <row r="66" spans="1:16">
      <c r="A66" s="34"/>
      <c r="B66" s="35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7"/>
    </row>
    <row r="67" spans="1:16">
      <c r="A67" s="34"/>
      <c r="B67" s="35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7"/>
    </row>
    <row r="68" spans="1:16">
      <c r="A68" s="34"/>
      <c r="B68" s="35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7"/>
    </row>
    <row r="69" spans="1:16">
      <c r="A69" s="34"/>
      <c r="B69" s="35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7"/>
    </row>
    <row r="70" spans="1:16">
      <c r="A70" s="34"/>
      <c r="B70" s="35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7"/>
    </row>
    <row r="71" spans="1:16">
      <c r="A71" s="34"/>
      <c r="B71" s="35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7"/>
    </row>
    <row r="72" spans="1:16">
      <c r="A72" s="34"/>
      <c r="B72" s="35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7"/>
    </row>
    <row r="73" spans="1:16">
      <c r="A73" s="34"/>
      <c r="B73" s="35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7"/>
    </row>
    <row r="74" spans="1:16">
      <c r="A74" s="34"/>
      <c r="B74" s="35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7"/>
    </row>
    <row r="75" spans="1:16">
      <c r="A75" s="34"/>
      <c r="B75" s="35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7"/>
    </row>
    <row r="76" spans="1:16">
      <c r="A76" s="34"/>
      <c r="B76" s="35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7"/>
    </row>
    <row r="77" spans="1:16">
      <c r="A77" s="34"/>
      <c r="B77" s="35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7"/>
    </row>
    <row r="78" spans="1:16">
      <c r="A78" s="34"/>
      <c r="B78" s="35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7"/>
    </row>
    <row r="79" spans="1:16" ht="16.2" thickBot="1">
      <c r="A79" s="38"/>
      <c r="B79" s="39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1"/>
    </row>
    <row r="81" spans="1:16" ht="26.25" customHeight="1" thickBot="1">
      <c r="A81" s="79" t="s">
        <v>85</v>
      </c>
      <c r="B81" s="79"/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79"/>
      <c r="P81" s="79"/>
    </row>
    <row r="82" spans="1:16" ht="26.25" customHeight="1">
      <c r="A82" s="69" t="s">
        <v>71</v>
      </c>
      <c r="B82" s="65" t="s">
        <v>57</v>
      </c>
      <c r="C82" s="65" t="s">
        <v>20</v>
      </c>
      <c r="D82" s="65" t="s">
        <v>21</v>
      </c>
      <c r="E82" s="65" t="s">
        <v>22</v>
      </c>
      <c r="F82" s="65" t="s">
        <v>23</v>
      </c>
      <c r="G82" s="65" t="s">
        <v>24</v>
      </c>
      <c r="H82" s="65" t="s">
        <v>25</v>
      </c>
      <c r="I82" s="65" t="s">
        <v>26</v>
      </c>
      <c r="J82" s="65" t="s">
        <v>27</v>
      </c>
      <c r="K82" s="65" t="s">
        <v>28</v>
      </c>
      <c r="L82" s="65" t="s">
        <v>29</v>
      </c>
      <c r="M82" s="65" t="s">
        <v>30</v>
      </c>
      <c r="N82" s="65" t="s">
        <v>31</v>
      </c>
      <c r="O82" s="65" t="s">
        <v>32</v>
      </c>
      <c r="P82" s="68" t="s">
        <v>52</v>
      </c>
    </row>
    <row r="83" spans="1:16" ht="21" customHeight="1">
      <c r="A83" s="66">
        <v>1</v>
      </c>
      <c r="B83" s="4" t="s">
        <v>11</v>
      </c>
      <c r="C83" s="62">
        <f>C29</f>
        <v>556701</v>
      </c>
      <c r="D83" s="62">
        <f>D29</f>
        <v>866046.59</v>
      </c>
      <c r="E83" s="62">
        <f t="shared" ref="E83:N83" si="22">E29</f>
        <v>0</v>
      </c>
      <c r="F83" s="62">
        <f t="shared" si="22"/>
        <v>0</v>
      </c>
      <c r="G83" s="62">
        <f t="shared" si="22"/>
        <v>0</v>
      </c>
      <c r="H83" s="62">
        <f t="shared" si="22"/>
        <v>0</v>
      </c>
      <c r="I83" s="62">
        <f t="shared" si="22"/>
        <v>0</v>
      </c>
      <c r="J83" s="62">
        <f t="shared" si="22"/>
        <v>0</v>
      </c>
      <c r="K83" s="62">
        <f t="shared" si="22"/>
        <v>0</v>
      </c>
      <c r="L83" s="62">
        <f t="shared" si="22"/>
        <v>0</v>
      </c>
      <c r="M83" s="62">
        <f t="shared" si="22"/>
        <v>0</v>
      </c>
      <c r="N83" s="62">
        <f t="shared" si="22"/>
        <v>0</v>
      </c>
      <c r="O83" s="62">
        <f>SUM(C83:N83)</f>
        <v>1422747.5899999999</v>
      </c>
      <c r="P83" s="21"/>
    </row>
    <row r="84" spans="1:16" ht="21" customHeight="1">
      <c r="A84" s="67">
        <v>2</v>
      </c>
      <c r="B84" s="3" t="s">
        <v>42</v>
      </c>
      <c r="C84" s="7">
        <f>C38</f>
        <v>6657382.9200000009</v>
      </c>
      <c r="D84" s="7">
        <f>D38</f>
        <v>8866239.9900000002</v>
      </c>
      <c r="E84" s="7">
        <f t="shared" ref="E84:N84" si="23">E38</f>
        <v>0</v>
      </c>
      <c r="F84" s="7">
        <f t="shared" si="23"/>
        <v>0</v>
      </c>
      <c r="G84" s="7">
        <f t="shared" si="23"/>
        <v>0</v>
      </c>
      <c r="H84" s="7">
        <f t="shared" si="23"/>
        <v>0</v>
      </c>
      <c r="I84" s="7">
        <f t="shared" si="23"/>
        <v>0</v>
      </c>
      <c r="J84" s="7">
        <f t="shared" si="23"/>
        <v>0</v>
      </c>
      <c r="K84" s="7">
        <f t="shared" si="23"/>
        <v>0</v>
      </c>
      <c r="L84" s="7">
        <f t="shared" si="23"/>
        <v>0</v>
      </c>
      <c r="M84" s="7">
        <f t="shared" si="23"/>
        <v>0</v>
      </c>
      <c r="N84" s="7">
        <f t="shared" si="23"/>
        <v>0</v>
      </c>
      <c r="O84" s="52">
        <f>SUM(C84:N84)</f>
        <v>15523622.91</v>
      </c>
      <c r="P84" s="21"/>
    </row>
    <row r="85" spans="1:16" ht="21" customHeight="1">
      <c r="A85" s="67">
        <v>3</v>
      </c>
      <c r="B85" s="56" t="s">
        <v>84</v>
      </c>
      <c r="C85" s="57">
        <f>(C83/C84)</f>
        <v>8.3621598260116295E-2</v>
      </c>
      <c r="D85" s="57">
        <f t="shared" ref="D85:O85" si="24">(D83/D84)</f>
        <v>9.7679127902785309E-2</v>
      </c>
      <c r="E85" s="57" t="e">
        <f t="shared" si="24"/>
        <v>#DIV/0!</v>
      </c>
      <c r="F85" s="57" t="e">
        <f t="shared" si="24"/>
        <v>#DIV/0!</v>
      </c>
      <c r="G85" s="57" t="e">
        <f t="shared" si="24"/>
        <v>#DIV/0!</v>
      </c>
      <c r="H85" s="57" t="e">
        <f t="shared" si="24"/>
        <v>#DIV/0!</v>
      </c>
      <c r="I85" s="57" t="e">
        <f t="shared" si="24"/>
        <v>#DIV/0!</v>
      </c>
      <c r="J85" s="57" t="e">
        <f t="shared" si="24"/>
        <v>#DIV/0!</v>
      </c>
      <c r="K85" s="57" t="e">
        <f t="shared" si="24"/>
        <v>#DIV/0!</v>
      </c>
      <c r="L85" s="57" t="e">
        <f t="shared" si="24"/>
        <v>#DIV/0!</v>
      </c>
      <c r="M85" s="57" t="e">
        <f t="shared" si="24"/>
        <v>#DIV/0!</v>
      </c>
      <c r="N85" s="57" t="e">
        <f t="shared" si="24"/>
        <v>#DIV/0!</v>
      </c>
      <c r="O85" s="57">
        <f t="shared" si="24"/>
        <v>9.1650486374768539E-2</v>
      </c>
      <c r="P85" s="58"/>
    </row>
  </sheetData>
  <mergeCells count="48">
    <mergeCell ref="A81:P81"/>
    <mergeCell ref="O2:O3"/>
    <mergeCell ref="P2:P3"/>
    <mergeCell ref="A1:O1"/>
    <mergeCell ref="A2:B2"/>
    <mergeCell ref="C2:C3"/>
    <mergeCell ref="D2:D3"/>
    <mergeCell ref="E2:E3"/>
    <mergeCell ref="F2:F3"/>
    <mergeCell ref="G2:G3"/>
    <mergeCell ref="H2:H3"/>
    <mergeCell ref="I2:I3"/>
    <mergeCell ref="J2:J3"/>
    <mergeCell ref="A28:A35"/>
    <mergeCell ref="K2:K3"/>
    <mergeCell ref="L2:L3"/>
    <mergeCell ref="M2:M3"/>
    <mergeCell ref="N2:N3"/>
    <mergeCell ref="A3:B3"/>
    <mergeCell ref="A4:A10"/>
    <mergeCell ref="A11:B11"/>
    <mergeCell ref="A12:A26"/>
    <mergeCell ref="A27:B27"/>
    <mergeCell ref="A37:B37"/>
    <mergeCell ref="A38:B38"/>
    <mergeCell ref="A40:P40"/>
    <mergeCell ref="A57:P57"/>
    <mergeCell ref="N41:N42"/>
    <mergeCell ref="O41:O42"/>
    <mergeCell ref="P41:P42"/>
    <mergeCell ref="A43:A50"/>
    <mergeCell ref="A52:B52"/>
    <mergeCell ref="A53:B53"/>
    <mergeCell ref="H41:H42"/>
    <mergeCell ref="I41:I42"/>
    <mergeCell ref="J41:J42"/>
    <mergeCell ref="K41:K42"/>
    <mergeCell ref="L41:L42"/>
    <mergeCell ref="A41:A42"/>
    <mergeCell ref="B41:B42"/>
    <mergeCell ref="C41:C42"/>
    <mergeCell ref="D41:D42"/>
    <mergeCell ref="M41:M42"/>
    <mergeCell ref="F41:F42"/>
    <mergeCell ref="G41:G42"/>
    <mergeCell ref="A54:B54"/>
    <mergeCell ref="A55:B55"/>
    <mergeCell ref="E41:E42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Fuyu F&amp;M Zone Electric input </vt:lpstr>
      <vt:lpstr>用電量匯總 (2023)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2023-07-26T08:34:50Z</dcterms:modified>
</cp:coreProperties>
</file>